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20730" windowHeight="9150"/>
  </bookViews>
  <sheets>
    <sheet name="на 31.12.2024  (ГП)" sheetId="6" r:id="rId1"/>
    <sheet name="на 31.12.2024 (ПП)" sheetId="7" r:id="rId2"/>
    <sheet name="на 31.12.2024  (ОП)" sheetId="9" r:id="rId3"/>
  </sheets>
  <definedNames>
    <definedName name="_xlnm.Print_Area" localSheetId="0">'на 31.12.2024  (ГП)'!$A$1:$E$29</definedName>
    <definedName name="_xlnm.Print_Area" localSheetId="2">'на 31.12.2024  (ОП)'!$A$1:$E$53</definedName>
    <definedName name="_xlnm.Print_Area" localSheetId="1">'на 31.12.2024 (ПП)'!$A$1:$E$58</definedName>
  </definedNames>
  <calcPr calcId="145621" iterate="1"/>
</workbook>
</file>

<file path=xl/calcChain.xml><?xml version="1.0" encoding="utf-8"?>
<calcChain xmlns="http://schemas.openxmlformats.org/spreadsheetml/2006/main">
  <c r="D24" i="6" l="1"/>
  <c r="C24" i="6"/>
  <c r="D23" i="6"/>
  <c r="C23" i="6"/>
  <c r="D22" i="6"/>
  <c r="C22" i="6"/>
  <c r="C25" i="6" s="1"/>
  <c r="E7" i="6"/>
  <c r="E8" i="6"/>
  <c r="D5" i="6"/>
  <c r="C5" i="6"/>
  <c r="E23" i="6" l="1"/>
  <c r="D25" i="6"/>
  <c r="E24" i="6"/>
  <c r="D16" i="6"/>
  <c r="C16" i="6"/>
  <c r="E18" i="6"/>
  <c r="E19" i="6"/>
  <c r="E17" i="6"/>
  <c r="D13" i="6"/>
  <c r="C13" i="6"/>
  <c r="C11" i="6" s="1"/>
  <c r="C21" i="6" s="1"/>
  <c r="E15" i="6"/>
  <c r="E14" i="6"/>
  <c r="D11" i="6" l="1"/>
  <c r="D21" i="6" s="1"/>
  <c r="E12" i="6"/>
  <c r="E13" i="6"/>
  <c r="E16" i="6"/>
  <c r="E20" i="6"/>
  <c r="D51" i="7" l="1"/>
  <c r="C51" i="7"/>
  <c r="C49" i="7"/>
  <c r="D44" i="7"/>
  <c r="D49" i="7" s="1"/>
  <c r="C44" i="7"/>
  <c r="D45" i="9"/>
  <c r="D51" i="9" s="1"/>
  <c r="D52" i="9" s="1"/>
  <c r="C45" i="9"/>
  <c r="C51" i="9" s="1"/>
  <c r="C52" i="9" s="1"/>
  <c r="E52" i="9" l="1"/>
  <c r="E51" i="9"/>
  <c r="D16" i="9"/>
  <c r="D9" i="9" s="1"/>
  <c r="D49" i="9" s="1"/>
  <c r="D19" i="9"/>
  <c r="D22" i="9"/>
  <c r="D32" i="9"/>
  <c r="D28" i="9" s="1"/>
  <c r="D46" i="9" s="1"/>
  <c r="D38" i="9"/>
  <c r="D48" i="9"/>
  <c r="D47" i="9"/>
  <c r="E44" i="9"/>
  <c r="E43" i="9"/>
  <c r="E49" i="9" s="1"/>
  <c r="E42" i="9"/>
  <c r="E48" i="9" s="1"/>
  <c r="E41" i="9"/>
  <c r="E40" i="9"/>
  <c r="E39" i="9"/>
  <c r="C38" i="9"/>
  <c r="E35" i="9"/>
  <c r="E34" i="9"/>
  <c r="E33" i="9"/>
  <c r="C32" i="9"/>
  <c r="E27" i="9"/>
  <c r="E26" i="9"/>
  <c r="E25" i="9"/>
  <c r="C22" i="9"/>
  <c r="E20" i="9"/>
  <c r="C19" i="9"/>
  <c r="E18" i="9"/>
  <c r="E17" i="9"/>
  <c r="C16" i="9"/>
  <c r="E13" i="9"/>
  <c r="E10" i="9"/>
  <c r="C9" i="9"/>
  <c r="E8" i="9"/>
  <c r="E7" i="9"/>
  <c r="E6" i="9"/>
  <c r="E5" i="9"/>
  <c r="D50" i="7"/>
  <c r="C50" i="7"/>
  <c r="E50" i="7" s="1"/>
  <c r="E45" i="7"/>
  <c r="E42" i="7"/>
  <c r="E43" i="7"/>
  <c r="E47" i="7"/>
  <c r="E56" i="7" s="1"/>
  <c r="E46" i="7"/>
  <c r="E55" i="7" s="1"/>
  <c r="E48" i="7"/>
  <c r="E6" i="6"/>
  <c r="E9" i="6"/>
  <c r="E10" i="6"/>
  <c r="E11" i="6"/>
  <c r="E16" i="9" l="1"/>
  <c r="E32" i="9"/>
  <c r="E44" i="7"/>
  <c r="E49" i="7"/>
  <c r="D52" i="7"/>
  <c r="C52" i="7"/>
  <c r="C53" i="7" s="1"/>
  <c r="E19" i="9"/>
  <c r="E50" i="9"/>
  <c r="E9" i="9"/>
  <c r="E46" i="9" s="1"/>
  <c r="D50" i="9"/>
  <c r="E22" i="9"/>
  <c r="E45" i="9"/>
  <c r="E47" i="9"/>
  <c r="C46" i="9"/>
  <c r="C47" i="9" s="1"/>
  <c r="C28" i="9"/>
  <c r="E28" i="9" s="1"/>
  <c r="E5" i="6"/>
  <c r="E22" i="6"/>
  <c r="E25" i="6" s="1"/>
  <c r="E29" i="6"/>
  <c r="C54" i="7" l="1"/>
  <c r="C55" i="7" s="1"/>
  <c r="C56" i="7" s="1"/>
  <c r="C48" i="9"/>
  <c r="C49" i="9" s="1"/>
  <c r="E28" i="6"/>
  <c r="E51" i="7"/>
  <c r="C57" i="7" l="1"/>
  <c r="C50" i="9"/>
  <c r="E21" i="6"/>
  <c r="D53" i="7" l="1"/>
  <c r="D26" i="6"/>
  <c r="D56" i="7" l="1"/>
  <c r="E41" i="7"/>
  <c r="E40" i="7"/>
  <c r="E39" i="7"/>
  <c r="C38" i="7"/>
  <c r="E35" i="7"/>
  <c r="E34" i="7"/>
  <c r="E33" i="7"/>
  <c r="C32" i="7"/>
  <c r="E32" i="7" s="1"/>
  <c r="E27" i="7"/>
  <c r="E26" i="7"/>
  <c r="E25" i="7"/>
  <c r="C22" i="7"/>
  <c r="E22" i="7" s="1"/>
  <c r="E20" i="7"/>
  <c r="C19" i="7"/>
  <c r="E18" i="7"/>
  <c r="E17" i="7"/>
  <c r="C16" i="7"/>
  <c r="E13" i="7"/>
  <c r="E10" i="7"/>
  <c r="E54" i="7" s="1"/>
  <c r="E8" i="7"/>
  <c r="E7" i="7"/>
  <c r="E6" i="7"/>
  <c r="D27" i="6"/>
  <c r="E26" i="6"/>
  <c r="E30" i="6" s="1"/>
  <c r="E57" i="7" l="1"/>
  <c r="E27" i="6"/>
  <c r="C27" i="6"/>
  <c r="D28" i="6"/>
  <c r="C26" i="6"/>
  <c r="E19" i="7"/>
  <c r="C9" i="7"/>
  <c r="E16" i="7"/>
  <c r="D54" i="7"/>
  <c r="D55" i="7"/>
  <c r="E5" i="7"/>
  <c r="C28" i="7"/>
  <c r="D29" i="6" l="1"/>
  <c r="D30" i="6" s="1"/>
  <c r="C29" i="6"/>
  <c r="E9" i="7"/>
  <c r="E53" i="7" s="1"/>
  <c r="E28" i="7"/>
  <c r="D57" i="7"/>
  <c r="C28" i="6"/>
  <c r="E52" i="7" l="1"/>
  <c r="C30" i="6"/>
</calcChain>
</file>

<file path=xl/sharedStrings.xml><?xml version="1.0" encoding="utf-8"?>
<sst xmlns="http://schemas.openxmlformats.org/spreadsheetml/2006/main" count="127" uniqueCount="55">
  <si>
    <t>(  руб.)</t>
  </si>
  <si>
    <t>ВСЕГО</t>
  </si>
  <si>
    <t>Вопросы местного значения поселения</t>
  </si>
  <si>
    <t>план</t>
  </si>
  <si>
    <t>исполнено</t>
  </si>
  <si>
    <t>расходы на оплату труда</t>
  </si>
  <si>
    <t>количество обслуживающих организаций</t>
  </si>
  <si>
    <t>оплата программ в год</t>
  </si>
  <si>
    <t>4)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</si>
  <si>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 xml:space="preserve">Содержание 1 ед. отдела ЖКХ  адм. ММР  </t>
  </si>
  <si>
    <t>численность населения</t>
  </si>
  <si>
    <r>
      <rPr>
        <i/>
        <u/>
        <sz val="10"/>
        <rFont val="Arial Cyr"/>
        <charset val="204"/>
      </rPr>
      <t>Реализация муниципальных  программ</t>
    </r>
    <r>
      <rPr>
        <i/>
        <sz val="10"/>
        <rFont val="Arial Cyr"/>
        <charset val="204"/>
      </rPr>
      <t xml:space="preserve">                                                  МЦП "Комплексная программа модернизации и реформирования ЖКХ Мышкинского МР "</t>
    </r>
  </si>
  <si>
    <t>Средства местного бюджета</t>
  </si>
  <si>
    <t>Средства областного бюджета</t>
  </si>
  <si>
    <r>
      <rPr>
        <i/>
        <u/>
        <sz val="10"/>
        <rFont val="Arial Cyr"/>
        <charset val="204"/>
      </rPr>
      <t>Реализация муниципальных  программ</t>
    </r>
    <r>
      <rPr>
        <i/>
        <sz val="10"/>
        <rFont val="Arial Cyr"/>
        <charset val="204"/>
      </rPr>
      <t xml:space="preserve">      МЦП "Развитие водоснабжения, водоотведения и очистки сточных вод Мышкинского МР "</t>
    </r>
  </si>
  <si>
    <t>Средства федерального бюджета</t>
  </si>
  <si>
    <r>
      <rPr>
        <i/>
        <u/>
        <sz val="10"/>
        <rFont val="Arial"/>
        <family val="2"/>
        <charset val="204"/>
      </rPr>
      <t>Реализация муниципальных программ</t>
    </r>
    <r>
      <rPr>
        <i/>
        <sz val="10"/>
        <rFont val="Arial"/>
        <family val="2"/>
        <charset val="204"/>
      </rPr>
      <t xml:space="preserve">  МЦП "Развитие агропромышленного комплекса и сельских территорий ММР"</t>
    </r>
  </si>
  <si>
    <t>7.1)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</si>
  <si>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r>
      <rPr>
        <i/>
        <u/>
        <sz val="10"/>
        <rFont val="Arial Cyr"/>
        <charset val="204"/>
      </rPr>
      <t xml:space="preserve">Реализация муниципальных программ </t>
    </r>
    <r>
      <rPr>
        <i/>
        <sz val="10"/>
        <rFont val="Arial Cyr"/>
        <charset val="204"/>
      </rPr>
      <t>МЦП "снижение рисков и последствий чрезвычайных ситуаций природного и техногенного характера, обеспечение пожарной безопасности, безопасность на водных объектах и развитие единой дежурно-диспетчерской службы ММР"</t>
    </r>
  </si>
  <si>
    <t>7.2) создание условий для реализации мер, направленных на укрепление межнационального и межконфессионального согласия, сохранение и развитие языков и культуры народов Российской Федерации, проживающих на территории поселения, социальную и культурную адаптацию мигрантов, профилактику межнациональных (межэтнических) конфликтов;</t>
  </si>
  <si>
    <t>8) участие в предупреждении и ликвидации последствий чрезвычайных ситуаций в границах поселения;</t>
  </si>
  <si>
    <t>норматив  на 1 жителя</t>
  </si>
  <si>
    <t>Коэффициент</t>
  </si>
  <si>
    <t>норматив на 1 зарегистрированного пользователя</t>
  </si>
  <si>
    <t>количество зарегистрированных пользователей</t>
  </si>
  <si>
    <t>расходы исходя из разработаного норматива</t>
  </si>
  <si>
    <t>разработанный норматив  на 1 жителя</t>
  </si>
  <si>
    <t>Численность населения</t>
  </si>
  <si>
    <t>ИТОГО</t>
  </si>
  <si>
    <t>в том числе средства местного бюджета</t>
  </si>
  <si>
    <t>Городское поселение Мышкин</t>
  </si>
  <si>
    <t>отклонение</t>
  </si>
  <si>
    <t>Охотинское сельское поселение</t>
  </si>
  <si>
    <t>Приволжское сельское поселение</t>
  </si>
  <si>
    <t>федеральные и областные средства</t>
  </si>
  <si>
    <t>местные средства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</si>
  <si>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Федерации,  по исполнению части полномочий по реализации муниципальной программы «Развитие сети автомобильных дорог городского поселения Мышкин», утвержденной постановлением Администрации городского поселения  Мышкин от 31.01.2023     № 11 «Об утверждении муниципальной программы «Развитие сети автомобильных дорог городского поселения Мышкин» на 2023-2025 годы»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</si>
  <si>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поселения, в части:
 - осуществления внутреннего муниципального финансового контроля, предусмотренного статьей 269.2 Бюджетного кодекса Российской Федерации</t>
  </si>
  <si>
    <t xml:space="preserve"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в  части:
-осуществления муниципального жилищного контроля.
</t>
  </si>
  <si>
    <t xml:space="preserve">Утверждение правил благоустройства территории поселения, осуществление муниципального контроля в сфере благоустройства, предметом которого является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поселения, в части:
-осуществления муниципального контроля в сфере благоустройства, предметом которого является 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услуг.
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</si>
  <si>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в  части:
-осуществления муниципального жилищного контроля.</t>
  </si>
  <si>
    <t>Составление и рассмотрение проекта бюджета поселения, утверждение и исполнение бюджета поселения, осуществление контроля, за его исполнением, составление и утверждение отчета об исполнении бюджета поселения</t>
  </si>
  <si>
    <t>в том числе средства областного бюджета</t>
  </si>
  <si>
    <t>областные средства</t>
  </si>
  <si>
    <t>Исполнение соглашений за 2024 год</t>
  </si>
  <si>
    <t>Утверждение правил благоустройства территории поселения, осуществление муниципального контроля в сфере благоустройства, предметом которого является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поселения, в части:                                                                                                                                                          - заключения и исполнения муниципальных контрактов на выполнение работ по борьбе с борщевиком Сосновского, произрастающего на территории  сельского поселения</t>
  </si>
  <si>
    <t>Утверждение правил благоустройства территории поселения, осуществление муниципального контроля в сфере благоустройства, предметом которого является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поселения, в части:</t>
  </si>
  <si>
    <t xml:space="preserve">- Реализации муниципальной программы «Формирование современной городской среды на территории городского поселения Мышкин» </t>
  </si>
  <si>
    <t xml:space="preserve">-Реализации муниципальной программы «Комплексное развитие сельских территорий» </t>
  </si>
  <si>
    <t>- уличного освещения городского поселения Мышкин</t>
  </si>
  <si>
    <t>- осуществления муниципального контроля в сфере благоустройства, предметом является 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услуг.</t>
  </si>
  <si>
    <t>местные средства (софинансирование)</t>
  </si>
  <si>
    <t xml:space="preserve"> средства местного бюджета</t>
  </si>
  <si>
    <t>в том числе: средства федерального и областного бюджетов</t>
  </si>
  <si>
    <t xml:space="preserve"> средства местного бюджета (софинансирование)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</si>
</sst>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u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i/>
      <u/>
      <sz val="10"/>
      <name val="Arial Cyr"/>
      <charset val="204"/>
    </font>
    <font>
      <b/>
      <sz val="10"/>
      <name val="Arial"/>
      <family val="2"/>
      <charset val="204"/>
    </font>
    <font>
      <i/>
      <u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8" borderId="5">
      <alignment horizontal="left" vertical="top" wrapText="1"/>
    </xf>
  </cellStyleXfs>
  <cellXfs count="62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0" fillId="0" borderId="2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7" fillId="4" borderId="1" xfId="0" applyNumberFormat="1" applyFont="1" applyFill="1" applyBorder="1" applyAlignment="1">
      <alignment horizontal="center" vertical="center" wrapText="1"/>
    </xf>
    <xf numFmtId="49" fontId="0" fillId="6" borderId="1" xfId="0" applyNumberFormat="1" applyFill="1" applyBorder="1" applyAlignment="1">
      <alignment horizontal="left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" fontId="2" fillId="5" borderId="1" xfId="0" applyNumberFormat="1" applyFont="1" applyFill="1" applyBorder="1" applyAlignment="1">
      <alignment horizontal="center" wrapText="1"/>
    </xf>
    <xf numFmtId="0" fontId="3" fillId="7" borderId="0" xfId="0" applyFont="1" applyFill="1"/>
    <xf numFmtId="4" fontId="3" fillId="7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/>
    <xf numFmtId="0" fontId="0" fillId="0" borderId="0" xfId="0" applyFont="1" applyFill="1" applyBorder="1"/>
    <xf numFmtId="4" fontId="2" fillId="0" borderId="0" xfId="0" applyNumberFormat="1" applyFont="1" applyFill="1"/>
    <xf numFmtId="0" fontId="0" fillId="0" borderId="0" xfId="0" applyFont="1"/>
    <xf numFmtId="0" fontId="3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0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vertical="center" wrapText="1"/>
    </xf>
    <xf numFmtId="0" fontId="3" fillId="2" borderId="6" xfId="0" applyFont="1" applyFill="1" applyBorder="1"/>
    <xf numFmtId="0" fontId="0" fillId="5" borderId="1" xfId="0" applyFill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Финансовый 2" xfId="2"/>
    <cellStyle name="Элементы осей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32"/>
  <sheetViews>
    <sheetView tabSelected="1" view="pageBreakPreview" zoomScale="80" zoomScaleNormal="100" zoomScaleSheetLayoutView="80" workbookViewId="0">
      <selection activeCell="C9" sqref="C9"/>
    </sheetView>
  </sheetViews>
  <sheetFormatPr defaultRowHeight="12.75" customHeight="1" x14ac:dyDescent="0.2"/>
  <cols>
    <col min="1" max="1" width="3.42578125" style="33" customWidth="1"/>
    <col min="2" max="2" width="93.7109375" style="2" customWidth="1"/>
    <col min="3" max="3" width="15.85546875" style="4" customWidth="1"/>
    <col min="4" max="4" width="18.42578125" style="4" customWidth="1"/>
    <col min="5" max="5" width="15.85546875" style="4" customWidth="1"/>
    <col min="6" max="6" width="9.140625" style="2"/>
    <col min="7" max="7" width="17.7109375" style="2" customWidth="1"/>
    <col min="8" max="16384" width="9.140625" style="2"/>
  </cols>
  <sheetData>
    <row r="1" spans="1:5" ht="12.75" customHeight="1" x14ac:dyDescent="0.2">
      <c r="A1" s="56" t="s">
        <v>44</v>
      </c>
      <c r="B1" s="56"/>
      <c r="C1" s="56"/>
      <c r="D1" s="56"/>
      <c r="E1" s="56"/>
    </row>
    <row r="2" spans="1:5" ht="12.75" customHeight="1" x14ac:dyDescent="0.2">
      <c r="E2" s="41" t="s">
        <v>0</v>
      </c>
    </row>
    <row r="3" spans="1:5" ht="12.75" customHeight="1" x14ac:dyDescent="0.2">
      <c r="A3" s="34"/>
      <c r="B3" s="1"/>
      <c r="C3" s="57" t="s">
        <v>30</v>
      </c>
      <c r="D3" s="58"/>
      <c r="E3" s="58"/>
    </row>
    <row r="4" spans="1:5" ht="12.75" customHeight="1" x14ac:dyDescent="0.2">
      <c r="A4" s="35"/>
      <c r="B4" s="5" t="s">
        <v>2</v>
      </c>
      <c r="C4" s="6" t="s">
        <v>3</v>
      </c>
      <c r="D4" s="6" t="s">
        <v>4</v>
      </c>
      <c r="E4" s="6" t="s">
        <v>31</v>
      </c>
    </row>
    <row r="5" spans="1:5" ht="146.25" customHeight="1" x14ac:dyDescent="0.2">
      <c r="A5" s="50">
        <v>1</v>
      </c>
      <c r="B5" s="8" t="s">
        <v>36</v>
      </c>
      <c r="C5" s="9">
        <f>C6+C8+C7</f>
        <v>35139619.079999998</v>
      </c>
      <c r="D5" s="9">
        <f>D6+D8+D7</f>
        <v>35062489.68</v>
      </c>
      <c r="E5" s="10">
        <f t="shared" ref="E5:E24" si="0">C5-D5</f>
        <v>77129.39999999851</v>
      </c>
    </row>
    <row r="6" spans="1:5" ht="15.75" customHeight="1" x14ac:dyDescent="0.2">
      <c r="A6" s="50"/>
      <c r="B6" s="43" t="s">
        <v>43</v>
      </c>
      <c r="C6" s="9">
        <v>33154728.260000002</v>
      </c>
      <c r="D6" s="9">
        <v>33154115.859999999</v>
      </c>
      <c r="E6" s="10">
        <f t="shared" si="0"/>
        <v>612.40000000223517</v>
      </c>
    </row>
    <row r="7" spans="1:5" ht="15.75" customHeight="1" x14ac:dyDescent="0.2">
      <c r="A7" s="50"/>
      <c r="B7" s="43" t="s">
        <v>51</v>
      </c>
      <c r="C7" s="9">
        <v>1851873.82</v>
      </c>
      <c r="D7" s="9">
        <v>1851873.82</v>
      </c>
      <c r="E7" s="10">
        <f t="shared" si="0"/>
        <v>0</v>
      </c>
    </row>
    <row r="8" spans="1:5" ht="15.75" customHeight="1" x14ac:dyDescent="0.2">
      <c r="A8" s="50"/>
      <c r="B8" s="43" t="s">
        <v>35</v>
      </c>
      <c r="C8" s="9">
        <v>133017</v>
      </c>
      <c r="D8" s="9">
        <v>56500</v>
      </c>
      <c r="E8" s="10">
        <f t="shared" si="0"/>
        <v>76517</v>
      </c>
    </row>
    <row r="9" spans="1:5" ht="78.75" customHeight="1" x14ac:dyDescent="0.2">
      <c r="A9" s="46">
        <v>2</v>
      </c>
      <c r="B9" s="8" t="s">
        <v>37</v>
      </c>
      <c r="C9" s="9">
        <v>81939</v>
      </c>
      <c r="D9" s="9">
        <v>27316</v>
      </c>
      <c r="E9" s="10">
        <f t="shared" si="0"/>
        <v>54623</v>
      </c>
    </row>
    <row r="10" spans="1:5" ht="90" customHeight="1" x14ac:dyDescent="0.2">
      <c r="A10" s="42">
        <v>3</v>
      </c>
      <c r="B10" s="8" t="s">
        <v>38</v>
      </c>
      <c r="C10" s="9">
        <v>113824</v>
      </c>
      <c r="D10" s="9">
        <v>37944</v>
      </c>
      <c r="E10" s="10">
        <f t="shared" si="0"/>
        <v>75880</v>
      </c>
    </row>
    <row r="11" spans="1:5" ht="111.75" customHeight="1" x14ac:dyDescent="0.2">
      <c r="A11" s="42">
        <v>4</v>
      </c>
      <c r="B11" s="8" t="s">
        <v>46</v>
      </c>
      <c r="C11" s="9">
        <f>C12+C13+C16+C20</f>
        <v>40153691.700000003</v>
      </c>
      <c r="D11" s="9">
        <f>D12+D13+D16+D20</f>
        <v>36820439.590000004</v>
      </c>
      <c r="E11" s="10">
        <f t="shared" si="0"/>
        <v>3333252.1099999994</v>
      </c>
    </row>
    <row r="12" spans="1:5" ht="45" customHeight="1" x14ac:dyDescent="0.2">
      <c r="A12" s="51"/>
      <c r="B12" s="53" t="s">
        <v>50</v>
      </c>
      <c r="C12" s="9">
        <v>170737</v>
      </c>
      <c r="D12" s="9">
        <v>56912</v>
      </c>
      <c r="E12" s="10">
        <f t="shared" si="0"/>
        <v>113825</v>
      </c>
    </row>
    <row r="13" spans="1:5" ht="30" customHeight="1" x14ac:dyDescent="0.2">
      <c r="A13" s="51"/>
      <c r="B13" s="8" t="s">
        <v>47</v>
      </c>
      <c r="C13" s="9">
        <f>C14+C15</f>
        <v>20956472.699999999</v>
      </c>
      <c r="D13" s="9">
        <f>D14+D15</f>
        <v>19955547.59</v>
      </c>
      <c r="E13" s="10">
        <f t="shared" si="0"/>
        <v>1000925.1099999994</v>
      </c>
    </row>
    <row r="14" spans="1:5" ht="15.75" customHeight="1" x14ac:dyDescent="0.2">
      <c r="A14" s="50"/>
      <c r="B14" s="43" t="s">
        <v>34</v>
      </c>
      <c r="C14" s="9">
        <v>19977670.609999999</v>
      </c>
      <c r="D14" s="9">
        <v>19333712.399999999</v>
      </c>
      <c r="E14" s="10">
        <f t="shared" ref="E14:E15" si="1">C14-D14</f>
        <v>643958.21000000089</v>
      </c>
    </row>
    <row r="15" spans="1:5" ht="15.75" customHeight="1" x14ac:dyDescent="0.2">
      <c r="A15" s="50"/>
      <c r="B15" s="43" t="s">
        <v>35</v>
      </c>
      <c r="C15" s="9">
        <v>978802.09</v>
      </c>
      <c r="D15" s="9">
        <v>621835.18999999994</v>
      </c>
      <c r="E15" s="10">
        <f t="shared" si="1"/>
        <v>356966.9</v>
      </c>
    </row>
    <row r="16" spans="1:5" ht="32.25" customHeight="1" x14ac:dyDescent="0.2">
      <c r="A16" s="51"/>
      <c r="B16" s="8" t="s">
        <v>48</v>
      </c>
      <c r="C16" s="9">
        <f>C17+C18+C19</f>
        <v>15042001</v>
      </c>
      <c r="D16" s="9">
        <f>D17+D18+D19</f>
        <v>14071870.619999999</v>
      </c>
      <c r="E16" s="10">
        <f t="shared" si="0"/>
        <v>970130.38000000082</v>
      </c>
    </row>
    <row r="17" spans="1:7" ht="15.75" customHeight="1" x14ac:dyDescent="0.2">
      <c r="A17" s="50"/>
      <c r="B17" s="43" t="s">
        <v>34</v>
      </c>
      <c r="C17" s="9">
        <v>11875001</v>
      </c>
      <c r="D17" s="9">
        <v>11256771.369999999</v>
      </c>
      <c r="E17" s="10">
        <f t="shared" si="0"/>
        <v>618229.63000000082</v>
      </c>
    </row>
    <row r="18" spans="1:7" ht="15.75" customHeight="1" x14ac:dyDescent="0.2">
      <c r="A18" s="50"/>
      <c r="B18" s="43" t="s">
        <v>51</v>
      </c>
      <c r="C18" s="9">
        <v>2916932</v>
      </c>
      <c r="D18" s="9">
        <v>2815099.25</v>
      </c>
      <c r="E18" s="10">
        <f t="shared" si="0"/>
        <v>101832.75</v>
      </c>
    </row>
    <row r="19" spans="1:7" ht="15.75" customHeight="1" x14ac:dyDescent="0.2">
      <c r="A19" s="50"/>
      <c r="B19" s="43" t="s">
        <v>35</v>
      </c>
      <c r="C19" s="9">
        <v>250068</v>
      </c>
      <c r="D19" s="9">
        <v>0</v>
      </c>
      <c r="E19" s="10">
        <f t="shared" si="0"/>
        <v>250068</v>
      </c>
    </row>
    <row r="20" spans="1:7" ht="34.5" customHeight="1" x14ac:dyDescent="0.2">
      <c r="A20" s="51"/>
      <c r="B20" s="8" t="s">
        <v>49</v>
      </c>
      <c r="C20" s="9">
        <v>3984481</v>
      </c>
      <c r="D20" s="9">
        <v>2736109.38</v>
      </c>
      <c r="E20" s="10">
        <f t="shared" si="0"/>
        <v>1248371.6200000001</v>
      </c>
    </row>
    <row r="21" spans="1:7" ht="12.75" customHeight="1" x14ac:dyDescent="0.2">
      <c r="A21" s="38"/>
      <c r="B21" s="23" t="s">
        <v>28</v>
      </c>
      <c r="C21" s="24">
        <f>C5+C9+C10+C11</f>
        <v>75489073.780000001</v>
      </c>
      <c r="D21" s="24">
        <f>D5+D9+D10+D11</f>
        <v>71948189.270000011</v>
      </c>
      <c r="E21" s="10">
        <f t="shared" si="0"/>
        <v>3540884.5099999905</v>
      </c>
    </row>
    <row r="22" spans="1:7" ht="12.75" customHeight="1" x14ac:dyDescent="0.2">
      <c r="A22" s="54"/>
      <c r="B22" s="55" t="s">
        <v>53</v>
      </c>
      <c r="C22" s="26">
        <f>C6+C14+C17</f>
        <v>65007399.870000005</v>
      </c>
      <c r="D22" s="26">
        <f>D6+D14+D17</f>
        <v>63744599.629999995</v>
      </c>
      <c r="E22" s="10">
        <f t="shared" si="0"/>
        <v>1262800.2400000095</v>
      </c>
      <c r="G22" s="40"/>
    </row>
    <row r="23" spans="1:7" ht="12.75" customHeight="1" x14ac:dyDescent="0.2">
      <c r="A23" s="44"/>
      <c r="B23" s="55" t="s">
        <v>54</v>
      </c>
      <c r="C23" s="26">
        <f>C7+C18</f>
        <v>4768805.82</v>
      </c>
      <c r="D23" s="26">
        <f>D7+D18</f>
        <v>4666973.07</v>
      </c>
      <c r="E23" s="10">
        <f t="shared" si="0"/>
        <v>101832.75</v>
      </c>
      <c r="G23" s="40"/>
    </row>
    <row r="24" spans="1:7" ht="12.75" customHeight="1" x14ac:dyDescent="0.2">
      <c r="A24" s="44"/>
      <c r="B24" s="55" t="s">
        <v>52</v>
      </c>
      <c r="C24" s="26">
        <f>C8+C15+C19+C20+C9+C10+C12</f>
        <v>5712868.0899999999</v>
      </c>
      <c r="D24" s="26">
        <f>D8+D15+D19+D20+D9+D10+D12</f>
        <v>3536616.57</v>
      </c>
      <c r="E24" s="10">
        <f t="shared" si="0"/>
        <v>2176251.52</v>
      </c>
      <c r="G24" s="40"/>
    </row>
    <row r="25" spans="1:7" ht="12.75" customHeight="1" x14ac:dyDescent="0.2">
      <c r="B25" s="27" t="s">
        <v>1</v>
      </c>
      <c r="C25" s="39">
        <f>C22+C23+C24</f>
        <v>75489073.780000001</v>
      </c>
      <c r="D25" s="39">
        <f>D22+D23+D24</f>
        <v>71948189.269999981</v>
      </c>
      <c r="E25" s="39">
        <f>E22+E23+E24</f>
        <v>3540884.5100000096</v>
      </c>
    </row>
    <row r="26" spans="1:7" ht="12.75" hidden="1" customHeight="1" x14ac:dyDescent="0.2">
      <c r="B26" s="2">
        <v>600</v>
      </c>
      <c r="C26" s="29" t="e">
        <f>#REF!+#REF!+#REF!+#REF!+#REF!+#REF!</f>
        <v>#REF!</v>
      </c>
      <c r="D26" s="29" t="e">
        <f>#REF!+#REF!+#REF!+#REF!+#REF!+#REF!</f>
        <v>#REF!</v>
      </c>
      <c r="E26" s="29" t="e">
        <f>#REF!+#REF!+#REF!+#REF!+#REF!+#REF!</f>
        <v>#REF!</v>
      </c>
    </row>
    <row r="27" spans="1:7" ht="12.75" hidden="1" customHeight="1" x14ac:dyDescent="0.2">
      <c r="B27" s="2">
        <v>605</v>
      </c>
      <c r="C27" s="29" t="e">
        <f>#REF!</f>
        <v>#REF!</v>
      </c>
      <c r="D27" s="29" t="e">
        <f>#REF!</f>
        <v>#REF!</v>
      </c>
      <c r="E27" s="29" t="e">
        <f>#REF!</f>
        <v>#REF!</v>
      </c>
    </row>
    <row r="28" spans="1:7" ht="12.75" hidden="1" customHeight="1" x14ac:dyDescent="0.2">
      <c r="B28" s="2">
        <v>646</v>
      </c>
      <c r="C28" s="29" t="e">
        <f>#REF!+#REF!+#REF!+#REF!+#REF!</f>
        <v>#REF!</v>
      </c>
      <c r="D28" s="29" t="e">
        <f>#REF!+#REF!+#REF!+#REF!+#REF!</f>
        <v>#REF!</v>
      </c>
      <c r="E28" s="29" t="e">
        <f>#REF!+#REF!+#REF!+#REF!+#REF!</f>
        <v>#REF!</v>
      </c>
    </row>
    <row r="29" spans="1:7" ht="12.75" hidden="1" customHeight="1" x14ac:dyDescent="0.2">
      <c r="B29" s="30">
        <v>647</v>
      </c>
      <c r="C29" s="29" t="e">
        <f>#REF!+#REF!</f>
        <v>#REF!</v>
      </c>
      <c r="D29" s="29" t="e">
        <f>#REF!+#REF!</f>
        <v>#REF!</v>
      </c>
      <c r="E29" s="29" t="e">
        <f>#REF!+#REF!</f>
        <v>#REF!</v>
      </c>
    </row>
    <row r="30" spans="1:7" ht="12.75" hidden="1" customHeight="1" x14ac:dyDescent="0.2">
      <c r="C30" s="31" t="e">
        <f t="shared" ref="C30:E30" si="2">SUM(C26:C29)</f>
        <v>#REF!</v>
      </c>
      <c r="D30" s="31" t="e">
        <f t="shared" si="2"/>
        <v>#REF!</v>
      </c>
      <c r="E30" s="31" t="e">
        <f t="shared" si="2"/>
        <v>#REF!</v>
      </c>
    </row>
    <row r="31" spans="1:7" ht="12.75" customHeight="1" x14ac:dyDescent="0.2">
      <c r="B31" s="32"/>
      <c r="C31" s="31"/>
      <c r="D31" s="31"/>
      <c r="E31" s="31"/>
    </row>
    <row r="32" spans="1:7" ht="51.75" customHeight="1" x14ac:dyDescent="0.2">
      <c r="B32" s="45"/>
    </row>
  </sheetData>
  <mergeCells count="2">
    <mergeCell ref="A1:E1"/>
    <mergeCell ref="C3:E3"/>
  </mergeCells>
  <printOptions horizontalCentered="1"/>
  <pageMargins left="0.51181102362204722" right="0.23622047244094491" top="0.15748031496062992" bottom="0.11811023622047245" header="0.19685039370078741" footer="0.19685039370078741"/>
  <pageSetup paperSize="9" scale="65" orientation="portrait" r:id="rId1"/>
  <headerFooter alignWithMargins="0"/>
  <rowBreaks count="1" manualBreakCount="1">
    <brk id="3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58"/>
  <sheetViews>
    <sheetView view="pageBreakPreview" topLeftCell="A47" zoomScaleNormal="100" zoomScaleSheetLayoutView="100" workbookViewId="0">
      <selection activeCell="B48" sqref="B48"/>
    </sheetView>
  </sheetViews>
  <sheetFormatPr defaultRowHeight="12.75" customHeight="1" x14ac:dyDescent="0.2"/>
  <cols>
    <col min="1" max="1" width="3.42578125" style="33" customWidth="1"/>
    <col min="2" max="2" width="78.5703125" style="2" customWidth="1"/>
    <col min="3" max="5" width="12.5703125" style="4" customWidth="1"/>
    <col min="6" max="16384" width="9.140625" style="2"/>
  </cols>
  <sheetData>
    <row r="1" spans="1:5" ht="27.75" customHeight="1" x14ac:dyDescent="0.2">
      <c r="A1" s="56" t="s">
        <v>44</v>
      </c>
      <c r="B1" s="56"/>
      <c r="C1" s="56"/>
      <c r="D1" s="56"/>
      <c r="E1" s="56"/>
    </row>
    <row r="2" spans="1:5" ht="12.75" customHeight="1" x14ac:dyDescent="0.2">
      <c r="E2" s="41" t="s">
        <v>0</v>
      </c>
    </row>
    <row r="3" spans="1:5" ht="12.75" customHeight="1" x14ac:dyDescent="0.2">
      <c r="A3" s="34"/>
      <c r="B3" s="1"/>
      <c r="C3" s="57" t="s">
        <v>33</v>
      </c>
      <c r="D3" s="57"/>
      <c r="E3" s="57"/>
    </row>
    <row r="4" spans="1:5" ht="12.75" customHeight="1" x14ac:dyDescent="0.2">
      <c r="A4" s="35"/>
      <c r="B4" s="5" t="s">
        <v>2</v>
      </c>
      <c r="C4" s="6" t="s">
        <v>3</v>
      </c>
      <c r="D4" s="6" t="s">
        <v>4</v>
      </c>
      <c r="E4" s="6" t="s">
        <v>31</v>
      </c>
    </row>
    <row r="5" spans="1:5" s="3" customFormat="1" ht="45" customHeight="1" x14ac:dyDescent="0.2">
      <c r="A5" s="59">
        <v>1</v>
      </c>
      <c r="B5" s="8" t="s">
        <v>41</v>
      </c>
      <c r="C5" s="9">
        <v>134171</v>
      </c>
      <c r="D5" s="9">
        <v>134171</v>
      </c>
      <c r="E5" s="10">
        <f t="shared" ref="E5:E41" si="0">C5-D5</f>
        <v>0</v>
      </c>
    </row>
    <row r="6" spans="1:5" s="3" customFormat="1" ht="12.75" hidden="1" customHeight="1" x14ac:dyDescent="0.2">
      <c r="A6" s="60"/>
      <c r="B6" s="8" t="s">
        <v>5</v>
      </c>
      <c r="C6" s="11">
        <v>26489</v>
      </c>
      <c r="D6" s="11">
        <v>26489</v>
      </c>
      <c r="E6" s="10">
        <f t="shared" si="0"/>
        <v>0</v>
      </c>
    </row>
    <row r="7" spans="1:5" s="3" customFormat="1" ht="12.75" hidden="1" customHeight="1" x14ac:dyDescent="0.2">
      <c r="A7" s="60"/>
      <c r="B7" s="8" t="s">
        <v>6</v>
      </c>
      <c r="C7" s="11"/>
      <c r="D7" s="11"/>
      <c r="E7" s="10">
        <f t="shared" si="0"/>
        <v>0</v>
      </c>
    </row>
    <row r="8" spans="1:5" s="3" customFormat="1" ht="12.75" hidden="1" customHeight="1" x14ac:dyDescent="0.2">
      <c r="A8" s="60"/>
      <c r="B8" s="8" t="s">
        <v>7</v>
      </c>
      <c r="C8" s="11">
        <v>42000</v>
      </c>
      <c r="D8" s="11">
        <v>42000</v>
      </c>
      <c r="E8" s="10">
        <f t="shared" si="0"/>
        <v>0</v>
      </c>
    </row>
    <row r="9" spans="1:5" s="3" customFormat="1" ht="46.5" hidden="1" customHeight="1" x14ac:dyDescent="0.2">
      <c r="A9" s="61">
        <v>2</v>
      </c>
      <c r="B9" s="8" t="s">
        <v>8</v>
      </c>
      <c r="C9" s="9">
        <f>C10+C13+C16</f>
        <v>0</v>
      </c>
      <c r="D9" s="9"/>
      <c r="E9" s="10">
        <f t="shared" si="0"/>
        <v>0</v>
      </c>
    </row>
    <row r="10" spans="1:5" s="3" customFormat="1" ht="12.75" hidden="1" customHeight="1" x14ac:dyDescent="0.2">
      <c r="A10" s="61"/>
      <c r="B10" s="8" t="s">
        <v>9</v>
      </c>
      <c r="C10" s="10"/>
      <c r="D10" s="10"/>
      <c r="E10" s="10">
        <f t="shared" si="0"/>
        <v>0</v>
      </c>
    </row>
    <row r="11" spans="1:5" s="3" customFormat="1" ht="12.75" hidden="1" customHeight="1" x14ac:dyDescent="0.2">
      <c r="A11" s="61"/>
      <c r="B11" s="8" t="s">
        <v>5</v>
      </c>
      <c r="C11" s="11"/>
      <c r="D11" s="11"/>
      <c r="E11" s="10"/>
    </row>
    <row r="12" spans="1:5" s="3" customFormat="1" ht="12.75" hidden="1" customHeight="1" x14ac:dyDescent="0.2">
      <c r="A12" s="61"/>
      <c r="B12" s="8" t="s">
        <v>10</v>
      </c>
      <c r="C12" s="7">
        <v>3263</v>
      </c>
      <c r="D12" s="7"/>
      <c r="E12" s="10"/>
    </row>
    <row r="13" spans="1:5" s="3" customFormat="1" ht="12.75" hidden="1" customHeight="1" x14ac:dyDescent="0.2">
      <c r="A13" s="36"/>
      <c r="B13" s="8" t="s">
        <v>9</v>
      </c>
      <c r="C13" s="10"/>
      <c r="D13" s="10"/>
      <c r="E13" s="10">
        <f t="shared" si="0"/>
        <v>0</v>
      </c>
    </row>
    <row r="14" spans="1:5" s="3" customFormat="1" ht="12.75" hidden="1" customHeight="1" x14ac:dyDescent="0.2">
      <c r="A14" s="36"/>
      <c r="B14" s="8" t="s">
        <v>5</v>
      </c>
      <c r="C14" s="11"/>
      <c r="D14" s="11"/>
      <c r="E14" s="10"/>
    </row>
    <row r="15" spans="1:5" s="3" customFormat="1" ht="12.75" hidden="1" customHeight="1" x14ac:dyDescent="0.2">
      <c r="A15" s="36"/>
      <c r="B15" s="8" t="s">
        <v>10</v>
      </c>
      <c r="C15" s="7">
        <v>3263</v>
      </c>
      <c r="D15" s="7"/>
      <c r="E15" s="10"/>
    </row>
    <row r="16" spans="1:5" s="3" customFormat="1" ht="24.75" hidden="1" customHeight="1" x14ac:dyDescent="0.2">
      <c r="A16" s="36"/>
      <c r="B16" s="8" t="s">
        <v>11</v>
      </c>
      <c r="C16" s="12">
        <f>C17+C18</f>
        <v>0</v>
      </c>
      <c r="D16" s="12"/>
      <c r="E16" s="10">
        <f t="shared" si="0"/>
        <v>0</v>
      </c>
    </row>
    <row r="17" spans="1:5" s="3" customFormat="1" ht="12.75" hidden="1" customHeight="1" x14ac:dyDescent="0.2">
      <c r="A17" s="36"/>
      <c r="B17" s="8" t="s">
        <v>12</v>
      </c>
      <c r="C17" s="13"/>
      <c r="D17" s="14"/>
      <c r="E17" s="10">
        <f t="shared" si="0"/>
        <v>0</v>
      </c>
    </row>
    <row r="18" spans="1:5" s="3" customFormat="1" ht="12.75" hidden="1" customHeight="1" x14ac:dyDescent="0.2">
      <c r="A18" s="36"/>
      <c r="B18" s="8" t="s">
        <v>13</v>
      </c>
      <c r="C18" s="13"/>
      <c r="D18" s="14"/>
      <c r="E18" s="10">
        <f t="shared" si="0"/>
        <v>0</v>
      </c>
    </row>
    <row r="19" spans="1:5" s="3" customFormat="1" ht="28.5" hidden="1" customHeight="1" x14ac:dyDescent="0.2">
      <c r="A19" s="36"/>
      <c r="B19" s="8" t="s">
        <v>14</v>
      </c>
      <c r="C19" s="12">
        <f>C20+C21</f>
        <v>0</v>
      </c>
      <c r="D19" s="12"/>
      <c r="E19" s="10">
        <f t="shared" si="0"/>
        <v>0</v>
      </c>
    </row>
    <row r="20" spans="1:5" s="3" customFormat="1" ht="12.75" hidden="1" customHeight="1" x14ac:dyDescent="0.2">
      <c r="A20" s="36"/>
      <c r="B20" s="8" t="s">
        <v>12</v>
      </c>
      <c r="C20" s="13"/>
      <c r="D20" s="14"/>
      <c r="E20" s="10">
        <f t="shared" si="0"/>
        <v>0</v>
      </c>
    </row>
    <row r="21" spans="1:5" s="3" customFormat="1" ht="12.75" hidden="1" customHeight="1" x14ac:dyDescent="0.2">
      <c r="A21" s="36"/>
      <c r="B21" s="8" t="s">
        <v>13</v>
      </c>
      <c r="C21" s="13"/>
      <c r="D21" s="14"/>
      <c r="E21" s="10"/>
    </row>
    <row r="22" spans="1:5" s="3" customFormat="1" ht="26.25" hidden="1" customHeight="1" x14ac:dyDescent="0.2">
      <c r="A22" s="37"/>
      <c r="B22" s="8" t="s">
        <v>16</v>
      </c>
      <c r="C22" s="16">
        <f>C24+C23</f>
        <v>0</v>
      </c>
      <c r="D22" s="16"/>
      <c r="E22" s="10">
        <f t="shared" si="0"/>
        <v>0</v>
      </c>
    </row>
    <row r="23" spans="1:5" s="3" customFormat="1" ht="12.75" hidden="1" customHeight="1" x14ac:dyDescent="0.2">
      <c r="A23" s="37"/>
      <c r="B23" s="8" t="s">
        <v>15</v>
      </c>
      <c r="C23" s="17"/>
      <c r="D23" s="17"/>
      <c r="E23" s="10"/>
    </row>
    <row r="24" spans="1:5" s="3" customFormat="1" ht="12.75" hidden="1" customHeight="1" x14ac:dyDescent="0.2">
      <c r="A24" s="37"/>
      <c r="B24" s="8" t="s">
        <v>13</v>
      </c>
      <c r="C24" s="11"/>
      <c r="D24" s="11"/>
      <c r="E24" s="10"/>
    </row>
    <row r="25" spans="1:5" s="3" customFormat="1" ht="32.25" hidden="1" customHeight="1" x14ac:dyDescent="0.2">
      <c r="A25" s="37">
        <v>4</v>
      </c>
      <c r="B25" s="8" t="s">
        <v>17</v>
      </c>
      <c r="C25" s="11"/>
      <c r="D25" s="11"/>
      <c r="E25" s="10">
        <f t="shared" si="0"/>
        <v>0</v>
      </c>
    </row>
    <row r="26" spans="1:5" s="3" customFormat="1" ht="57" hidden="1" customHeight="1" x14ac:dyDescent="0.2">
      <c r="A26" s="37"/>
      <c r="B26" s="8" t="s">
        <v>18</v>
      </c>
      <c r="C26" s="11"/>
      <c r="D26" s="11"/>
      <c r="E26" s="10">
        <f t="shared" si="0"/>
        <v>0</v>
      </c>
    </row>
    <row r="27" spans="1:5" s="3" customFormat="1" ht="66.75" hidden="1" customHeight="1" x14ac:dyDescent="0.2">
      <c r="A27" s="37">
        <v>5</v>
      </c>
      <c r="B27" s="8" t="s">
        <v>19</v>
      </c>
      <c r="C27" s="11"/>
      <c r="D27" s="11"/>
      <c r="E27" s="10">
        <f t="shared" si="0"/>
        <v>0</v>
      </c>
    </row>
    <row r="28" spans="1:5" s="3" customFormat="1" ht="26.25" hidden="1" customHeight="1" x14ac:dyDescent="0.2">
      <c r="A28" s="37">
        <v>6</v>
      </c>
      <c r="B28" s="8" t="s">
        <v>20</v>
      </c>
      <c r="C28" s="15">
        <f>C32</f>
        <v>0</v>
      </c>
      <c r="D28" s="15"/>
      <c r="E28" s="10">
        <f t="shared" si="0"/>
        <v>0</v>
      </c>
    </row>
    <row r="29" spans="1:5" s="3" customFormat="1" ht="16.5" hidden="1" customHeight="1" x14ac:dyDescent="0.2">
      <c r="A29" s="37"/>
      <c r="B29" s="8" t="s">
        <v>10</v>
      </c>
      <c r="C29" s="7">
        <v>3263</v>
      </c>
      <c r="D29" s="7"/>
      <c r="E29" s="10"/>
    </row>
    <row r="30" spans="1:5" s="3" customFormat="1" ht="12" hidden="1" customHeight="1" x14ac:dyDescent="0.2">
      <c r="A30" s="37"/>
      <c r="B30" s="8" t="s">
        <v>21</v>
      </c>
      <c r="C30" s="18"/>
      <c r="D30" s="18"/>
      <c r="E30" s="10"/>
    </row>
    <row r="31" spans="1:5" s="3" customFormat="1" ht="13.5" hidden="1" customHeight="1" x14ac:dyDescent="0.2">
      <c r="A31" s="37"/>
      <c r="B31" s="8" t="s">
        <v>22</v>
      </c>
      <c r="C31" s="18"/>
      <c r="D31" s="18"/>
      <c r="E31" s="10"/>
    </row>
    <row r="32" spans="1:5" s="3" customFormat="1" ht="51" hidden="1" customHeight="1" x14ac:dyDescent="0.2">
      <c r="A32" s="37"/>
      <c r="B32" s="8" t="s">
        <v>18</v>
      </c>
      <c r="C32" s="16">
        <f>C33+C34+C35</f>
        <v>0</v>
      </c>
      <c r="D32" s="16"/>
      <c r="E32" s="10">
        <f t="shared" si="0"/>
        <v>0</v>
      </c>
    </row>
    <row r="33" spans="1:5" s="3" customFormat="1" ht="12.75" hidden="1" customHeight="1" x14ac:dyDescent="0.2">
      <c r="A33" s="37"/>
      <c r="B33" s="8" t="s">
        <v>12</v>
      </c>
      <c r="C33" s="11"/>
      <c r="D33" s="11"/>
      <c r="E33" s="10">
        <f t="shared" si="0"/>
        <v>0</v>
      </c>
    </row>
    <row r="34" spans="1:5" s="3" customFormat="1" ht="12.75" hidden="1" customHeight="1" x14ac:dyDescent="0.2">
      <c r="A34" s="37"/>
      <c r="B34" s="8" t="s">
        <v>13</v>
      </c>
      <c r="C34" s="11"/>
      <c r="D34" s="11"/>
      <c r="E34" s="10">
        <f t="shared" si="0"/>
        <v>0</v>
      </c>
    </row>
    <row r="35" spans="1:5" s="3" customFormat="1" ht="12.75" hidden="1" customHeight="1" x14ac:dyDescent="0.2">
      <c r="A35" s="37"/>
      <c r="B35" s="8" t="s">
        <v>15</v>
      </c>
      <c r="C35" s="11"/>
      <c r="D35" s="11"/>
      <c r="E35" s="10">
        <f t="shared" si="0"/>
        <v>0</v>
      </c>
    </row>
    <row r="36" spans="1:5" s="21" customFormat="1" ht="12.75" hidden="1" customHeight="1" x14ac:dyDescent="0.2">
      <c r="A36" s="61"/>
      <c r="B36" s="8" t="s">
        <v>23</v>
      </c>
      <c r="C36" s="20">
        <v>963</v>
      </c>
      <c r="D36" s="20"/>
      <c r="E36" s="10"/>
    </row>
    <row r="37" spans="1:5" s="21" customFormat="1" ht="12.75" hidden="1" customHeight="1" x14ac:dyDescent="0.2">
      <c r="A37" s="61"/>
      <c r="B37" s="8" t="s">
        <v>24</v>
      </c>
      <c r="C37" s="20">
        <v>295</v>
      </c>
      <c r="D37" s="20"/>
      <c r="E37" s="10"/>
    </row>
    <row r="38" spans="1:5" s="21" customFormat="1" ht="12.75" hidden="1" customHeight="1" x14ac:dyDescent="0.2">
      <c r="A38" s="61"/>
      <c r="B38" s="8" t="s">
        <v>25</v>
      </c>
      <c r="C38" s="20">
        <f>C36*C37</f>
        <v>284085</v>
      </c>
      <c r="D38" s="20"/>
      <c r="E38" s="10"/>
    </row>
    <row r="39" spans="1:5" s="21" customFormat="1" ht="12.75" hidden="1" customHeight="1" x14ac:dyDescent="0.2">
      <c r="A39" s="61"/>
      <c r="B39" s="8"/>
      <c r="C39" s="22"/>
      <c r="D39" s="22"/>
      <c r="E39" s="10">
        <f t="shared" si="0"/>
        <v>0</v>
      </c>
    </row>
    <row r="40" spans="1:5" s="21" customFormat="1" ht="12.75" hidden="1" customHeight="1" x14ac:dyDescent="0.2">
      <c r="A40" s="61"/>
      <c r="B40" s="8"/>
      <c r="C40" s="20"/>
      <c r="D40" s="20"/>
      <c r="E40" s="10">
        <f t="shared" si="0"/>
        <v>0</v>
      </c>
    </row>
    <row r="41" spans="1:5" s="21" customFormat="1" ht="12.75" hidden="1" customHeight="1" x14ac:dyDescent="0.2">
      <c r="A41" s="61"/>
      <c r="B41" s="8"/>
      <c r="C41" s="7"/>
      <c r="D41" s="7"/>
      <c r="E41" s="10">
        <f t="shared" si="0"/>
        <v>0</v>
      </c>
    </row>
    <row r="42" spans="1:5" ht="12.75" hidden="1" customHeight="1" x14ac:dyDescent="0.2">
      <c r="A42" s="61"/>
      <c r="B42" s="19" t="s">
        <v>26</v>
      </c>
      <c r="C42" s="11">
        <v>43</v>
      </c>
      <c r="D42" s="11"/>
      <c r="E42" s="10">
        <f t="shared" ref="E42:E45" si="1">C42-D42</f>
        <v>43</v>
      </c>
    </row>
    <row r="43" spans="1:5" ht="12.75" hidden="1" customHeight="1" x14ac:dyDescent="0.2">
      <c r="A43" s="61"/>
      <c r="B43" s="19" t="s">
        <v>27</v>
      </c>
      <c r="C43" s="7">
        <v>3263</v>
      </c>
      <c r="D43" s="7"/>
      <c r="E43" s="10">
        <f t="shared" si="1"/>
        <v>3263</v>
      </c>
    </row>
    <row r="44" spans="1:5" ht="144" customHeight="1" x14ac:dyDescent="0.2">
      <c r="A44" s="47">
        <v>2</v>
      </c>
      <c r="B44" s="8" t="s">
        <v>45</v>
      </c>
      <c r="C44" s="9">
        <f>C45</f>
        <v>1061013</v>
      </c>
      <c r="D44" s="9">
        <f>D45</f>
        <v>1061013</v>
      </c>
      <c r="E44" s="10">
        <f t="shared" si="1"/>
        <v>0</v>
      </c>
    </row>
    <row r="45" spans="1:5" ht="12.75" customHeight="1" x14ac:dyDescent="0.2">
      <c r="A45" s="47"/>
      <c r="B45" s="43" t="s">
        <v>43</v>
      </c>
      <c r="C45" s="9">
        <v>1061013</v>
      </c>
      <c r="D45" s="9">
        <v>1061013</v>
      </c>
      <c r="E45" s="10">
        <f t="shared" si="1"/>
        <v>0</v>
      </c>
    </row>
    <row r="46" spans="1:5" ht="78" customHeight="1" x14ac:dyDescent="0.2">
      <c r="A46" s="47">
        <v>3</v>
      </c>
      <c r="B46" s="8" t="s">
        <v>37</v>
      </c>
      <c r="C46" s="9">
        <v>33682</v>
      </c>
      <c r="D46" s="9">
        <v>33682</v>
      </c>
      <c r="E46" s="10">
        <f t="shared" ref="E46:E47" si="2">C46-D46</f>
        <v>0</v>
      </c>
    </row>
    <row r="47" spans="1:5" ht="98.25" customHeight="1" x14ac:dyDescent="0.2">
      <c r="A47" s="47">
        <v>4</v>
      </c>
      <c r="B47" s="8" t="s">
        <v>40</v>
      </c>
      <c r="C47" s="9">
        <v>52145</v>
      </c>
      <c r="D47" s="9">
        <v>52145</v>
      </c>
      <c r="E47" s="10">
        <f t="shared" si="2"/>
        <v>0</v>
      </c>
    </row>
    <row r="48" spans="1:5" ht="162" customHeight="1" x14ac:dyDescent="0.2">
      <c r="A48" s="47">
        <v>5</v>
      </c>
      <c r="B48" s="8" t="s">
        <v>39</v>
      </c>
      <c r="C48" s="9">
        <v>78217</v>
      </c>
      <c r="D48" s="9">
        <v>78217</v>
      </c>
      <c r="E48" s="10">
        <f t="shared" ref="E48:E52" si="3">C48-D48</f>
        <v>0</v>
      </c>
    </row>
    <row r="49" spans="1:5" ht="18.75" customHeight="1" x14ac:dyDescent="0.2">
      <c r="A49" s="38"/>
      <c r="B49" s="23" t="s">
        <v>28</v>
      </c>
      <c r="C49" s="24">
        <f>C48+C47+C44+C5+C46</f>
        <v>1359228</v>
      </c>
      <c r="D49" s="24">
        <f>D48+D47+D44+D5+D46</f>
        <v>1359228</v>
      </c>
      <c r="E49" s="10">
        <f t="shared" si="3"/>
        <v>0</v>
      </c>
    </row>
    <row r="50" spans="1:5" ht="18.75" customHeight="1" x14ac:dyDescent="0.2">
      <c r="A50" s="48"/>
      <c r="B50" s="25" t="s">
        <v>42</v>
      </c>
      <c r="C50" s="26">
        <f>C45</f>
        <v>1061013</v>
      </c>
      <c r="D50" s="26">
        <f>D45</f>
        <v>1061013</v>
      </c>
      <c r="E50" s="10">
        <f t="shared" si="3"/>
        <v>0</v>
      </c>
    </row>
    <row r="51" spans="1:5" ht="12.75" customHeight="1" x14ac:dyDescent="0.2">
      <c r="A51" s="34"/>
      <c r="B51" s="25" t="s">
        <v>29</v>
      </c>
      <c r="C51" s="26">
        <f>C48+C47+C46+C5</f>
        <v>298215</v>
      </c>
      <c r="D51" s="26">
        <f>D48+D47+D46+D5</f>
        <v>298215</v>
      </c>
      <c r="E51" s="10">
        <f t="shared" si="3"/>
        <v>0</v>
      </c>
    </row>
    <row r="52" spans="1:5" ht="12.75" customHeight="1" x14ac:dyDescent="0.2">
      <c r="B52" s="27" t="s">
        <v>1</v>
      </c>
      <c r="C52" s="28">
        <f>C50+C51</f>
        <v>1359228</v>
      </c>
      <c r="D52" s="28">
        <f>D50+D51</f>
        <v>1359228</v>
      </c>
      <c r="E52" s="10">
        <f t="shared" si="3"/>
        <v>0</v>
      </c>
    </row>
    <row r="53" spans="1:5" ht="12.75" hidden="1" customHeight="1" x14ac:dyDescent="0.2">
      <c r="B53" s="2">
        <v>600</v>
      </c>
      <c r="C53" s="28">
        <f t="shared" ref="C53:C57" si="4">C51+C52</f>
        <v>1657443</v>
      </c>
      <c r="D53" s="29" t="e">
        <f>D26+D27+D28+D32+#REF!+#REF!</f>
        <v>#REF!</v>
      </c>
      <c r="E53" s="24" t="e">
        <f>E9+#REF!+E45</f>
        <v>#REF!</v>
      </c>
    </row>
    <row r="54" spans="1:5" ht="12.75" hidden="1" customHeight="1" x14ac:dyDescent="0.2">
      <c r="B54" s="2">
        <v>605</v>
      </c>
      <c r="C54" s="28">
        <f t="shared" si="4"/>
        <v>3016671</v>
      </c>
      <c r="D54" s="29">
        <f>D5</f>
        <v>134171</v>
      </c>
      <c r="E54" s="24" t="e">
        <f>E10+#REF!+#REF!</f>
        <v>#REF!</v>
      </c>
    </row>
    <row r="55" spans="1:5" ht="12.75" hidden="1" customHeight="1" x14ac:dyDescent="0.2">
      <c r="B55" s="2">
        <v>646</v>
      </c>
      <c r="C55" s="28">
        <f t="shared" si="4"/>
        <v>4674114</v>
      </c>
      <c r="D55" s="29" t="e">
        <f>#REF!+#REF!+#REF!+#REF!+#REF!</f>
        <v>#REF!</v>
      </c>
      <c r="E55" s="24" t="e">
        <f>E11+#REF!+E46</f>
        <v>#REF!</v>
      </c>
    </row>
    <row r="56" spans="1:5" ht="12.75" hidden="1" customHeight="1" x14ac:dyDescent="0.2">
      <c r="B56" s="30">
        <v>647</v>
      </c>
      <c r="C56" s="28">
        <f t="shared" si="4"/>
        <v>7690785</v>
      </c>
      <c r="D56" s="29" t="e">
        <f>#REF!+D9</f>
        <v>#REF!</v>
      </c>
      <c r="E56" s="24" t="e">
        <f>E12+#REF!+E47</f>
        <v>#REF!</v>
      </c>
    </row>
    <row r="57" spans="1:5" ht="12.75" hidden="1" customHeight="1" x14ac:dyDescent="0.2">
      <c r="C57" s="28">
        <f t="shared" si="4"/>
        <v>12364899</v>
      </c>
      <c r="D57" s="31" t="e">
        <f t="shared" ref="D57" si="5">SUM(D53:D56)</f>
        <v>#REF!</v>
      </c>
      <c r="E57" s="24" t="e">
        <f>E13+#REF!+E48</f>
        <v>#REF!</v>
      </c>
    </row>
    <row r="58" spans="1:5" ht="12.75" customHeight="1" x14ac:dyDescent="0.2">
      <c r="B58" s="32"/>
      <c r="C58" s="31"/>
      <c r="D58" s="31"/>
      <c r="E58" s="31"/>
    </row>
  </sheetData>
  <mergeCells count="6">
    <mergeCell ref="A1:E1"/>
    <mergeCell ref="C3:E3"/>
    <mergeCell ref="A5:A8"/>
    <mergeCell ref="A42:A43"/>
    <mergeCell ref="A9:A12"/>
    <mergeCell ref="A36:A41"/>
  </mergeCells>
  <printOptions horizontalCentered="1"/>
  <pageMargins left="0.51181102362204722" right="0.23622047244094491" top="0.15748031496062992" bottom="0.11811023622047245" header="0.19685039370078741" footer="0.19685039370078741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53"/>
  <sheetViews>
    <sheetView view="pageBreakPreview" topLeftCell="A4" zoomScaleNormal="100" zoomScaleSheetLayoutView="100" workbookViewId="0">
      <selection activeCell="B5" sqref="B5"/>
    </sheetView>
  </sheetViews>
  <sheetFormatPr defaultRowHeight="12.75" customHeight="1" x14ac:dyDescent="0.2"/>
  <cols>
    <col min="1" max="1" width="3.42578125" style="33" customWidth="1"/>
    <col min="2" max="2" width="78.5703125" style="2" customWidth="1"/>
    <col min="3" max="5" width="12.5703125" style="4" customWidth="1"/>
    <col min="6" max="16384" width="9.140625" style="2"/>
  </cols>
  <sheetData>
    <row r="1" spans="1:5" ht="27.75" customHeight="1" x14ac:dyDescent="0.2">
      <c r="A1" s="56" t="s">
        <v>44</v>
      </c>
      <c r="B1" s="56"/>
      <c r="C1" s="56"/>
      <c r="D1" s="56"/>
      <c r="E1" s="56"/>
    </row>
    <row r="2" spans="1:5" ht="12.75" customHeight="1" x14ac:dyDescent="0.2">
      <c r="E2" s="41" t="s">
        <v>0</v>
      </c>
    </row>
    <row r="3" spans="1:5" ht="12.75" customHeight="1" x14ac:dyDescent="0.2">
      <c r="A3" s="34"/>
      <c r="B3" s="1"/>
      <c r="C3" s="57" t="s">
        <v>32</v>
      </c>
      <c r="D3" s="57"/>
      <c r="E3" s="57"/>
    </row>
    <row r="4" spans="1:5" ht="12.75" customHeight="1" x14ac:dyDescent="0.2">
      <c r="A4" s="35"/>
      <c r="B4" s="5" t="s">
        <v>2</v>
      </c>
      <c r="C4" s="6" t="s">
        <v>3</v>
      </c>
      <c r="D4" s="6" t="s">
        <v>4</v>
      </c>
      <c r="E4" s="6" t="s">
        <v>31</v>
      </c>
    </row>
    <row r="5" spans="1:5" s="3" customFormat="1" ht="45" customHeight="1" x14ac:dyDescent="0.2">
      <c r="A5" s="59">
        <v>1</v>
      </c>
      <c r="B5" s="8" t="s">
        <v>41</v>
      </c>
      <c r="C5" s="9">
        <v>134171</v>
      </c>
      <c r="D5" s="9">
        <v>134171</v>
      </c>
      <c r="E5" s="10">
        <f t="shared" ref="E5:E41" si="0">C5-D5</f>
        <v>0</v>
      </c>
    </row>
    <row r="6" spans="1:5" s="3" customFormat="1" ht="12.75" hidden="1" customHeight="1" x14ac:dyDescent="0.2">
      <c r="A6" s="60"/>
      <c r="B6" s="8" t="s">
        <v>5</v>
      </c>
      <c r="C6" s="11">
        <v>26489</v>
      </c>
      <c r="D6" s="11">
        <v>26489</v>
      </c>
      <c r="E6" s="10">
        <f t="shared" si="0"/>
        <v>0</v>
      </c>
    </row>
    <row r="7" spans="1:5" s="3" customFormat="1" ht="12.75" hidden="1" customHeight="1" x14ac:dyDescent="0.2">
      <c r="A7" s="60"/>
      <c r="B7" s="8" t="s">
        <v>6</v>
      </c>
      <c r="C7" s="11"/>
      <c r="D7" s="11"/>
      <c r="E7" s="10">
        <f t="shared" si="0"/>
        <v>0</v>
      </c>
    </row>
    <row r="8" spans="1:5" s="3" customFormat="1" ht="12.75" hidden="1" customHeight="1" x14ac:dyDescent="0.2">
      <c r="A8" s="60"/>
      <c r="B8" s="8" t="s">
        <v>7</v>
      </c>
      <c r="C8" s="11">
        <v>42000</v>
      </c>
      <c r="D8" s="11">
        <v>42000</v>
      </c>
      <c r="E8" s="10">
        <f t="shared" si="0"/>
        <v>0</v>
      </c>
    </row>
    <row r="9" spans="1:5" s="3" customFormat="1" ht="46.5" hidden="1" customHeight="1" x14ac:dyDescent="0.2">
      <c r="A9" s="61">
        <v>2</v>
      </c>
      <c r="B9" s="8" t="s">
        <v>8</v>
      </c>
      <c r="C9" s="9">
        <f>C10+C13+C16</f>
        <v>0</v>
      </c>
      <c r="D9" s="9">
        <f>D10+D13+D16</f>
        <v>0</v>
      </c>
      <c r="E9" s="10">
        <f t="shared" si="0"/>
        <v>0</v>
      </c>
    </row>
    <row r="10" spans="1:5" s="3" customFormat="1" ht="12.75" hidden="1" customHeight="1" x14ac:dyDescent="0.2">
      <c r="A10" s="61"/>
      <c r="B10" s="8" t="s">
        <v>9</v>
      </c>
      <c r="C10" s="10"/>
      <c r="D10" s="10"/>
      <c r="E10" s="10">
        <f t="shared" si="0"/>
        <v>0</v>
      </c>
    </row>
    <row r="11" spans="1:5" s="3" customFormat="1" ht="12.75" hidden="1" customHeight="1" x14ac:dyDescent="0.2">
      <c r="A11" s="61"/>
      <c r="B11" s="8" t="s">
        <v>5</v>
      </c>
      <c r="C11" s="11"/>
      <c r="D11" s="11"/>
      <c r="E11" s="10"/>
    </row>
    <row r="12" spans="1:5" s="3" customFormat="1" ht="12.75" hidden="1" customHeight="1" x14ac:dyDescent="0.2">
      <c r="A12" s="61"/>
      <c r="B12" s="8" t="s">
        <v>10</v>
      </c>
      <c r="C12" s="7">
        <v>3263</v>
      </c>
      <c r="D12" s="7">
        <v>3263</v>
      </c>
      <c r="E12" s="10"/>
    </row>
    <row r="13" spans="1:5" s="3" customFormat="1" ht="12.75" hidden="1" customHeight="1" x14ac:dyDescent="0.2">
      <c r="A13" s="47"/>
      <c r="B13" s="8" t="s">
        <v>9</v>
      </c>
      <c r="C13" s="10"/>
      <c r="D13" s="10"/>
      <c r="E13" s="10">
        <f t="shared" si="0"/>
        <v>0</v>
      </c>
    </row>
    <row r="14" spans="1:5" s="3" customFormat="1" ht="12.75" hidden="1" customHeight="1" x14ac:dyDescent="0.2">
      <c r="A14" s="47"/>
      <c r="B14" s="8" t="s">
        <v>5</v>
      </c>
      <c r="C14" s="11"/>
      <c r="D14" s="11"/>
      <c r="E14" s="10"/>
    </row>
    <row r="15" spans="1:5" s="3" customFormat="1" ht="12.75" hidden="1" customHeight="1" x14ac:dyDescent="0.2">
      <c r="A15" s="47"/>
      <c r="B15" s="8" t="s">
        <v>10</v>
      </c>
      <c r="C15" s="7">
        <v>3263</v>
      </c>
      <c r="D15" s="7">
        <v>3263</v>
      </c>
      <c r="E15" s="10"/>
    </row>
    <row r="16" spans="1:5" s="3" customFormat="1" ht="24.75" hidden="1" customHeight="1" x14ac:dyDescent="0.2">
      <c r="A16" s="47"/>
      <c r="B16" s="8" t="s">
        <v>11</v>
      </c>
      <c r="C16" s="12">
        <f>C17+C18</f>
        <v>0</v>
      </c>
      <c r="D16" s="12">
        <f>D17+D18</f>
        <v>0</v>
      </c>
      <c r="E16" s="10">
        <f t="shared" si="0"/>
        <v>0</v>
      </c>
    </row>
    <row r="17" spans="1:5" s="3" customFormat="1" ht="12.75" hidden="1" customHeight="1" x14ac:dyDescent="0.2">
      <c r="A17" s="47"/>
      <c r="B17" s="8" t="s">
        <v>12</v>
      </c>
      <c r="C17" s="13"/>
      <c r="D17" s="13"/>
      <c r="E17" s="10">
        <f t="shared" si="0"/>
        <v>0</v>
      </c>
    </row>
    <row r="18" spans="1:5" s="3" customFormat="1" ht="12.75" hidden="1" customHeight="1" x14ac:dyDescent="0.2">
      <c r="A18" s="47"/>
      <c r="B18" s="8" t="s">
        <v>13</v>
      </c>
      <c r="C18" s="13"/>
      <c r="D18" s="13"/>
      <c r="E18" s="10">
        <f t="shared" si="0"/>
        <v>0</v>
      </c>
    </row>
    <row r="19" spans="1:5" s="3" customFormat="1" ht="28.5" hidden="1" customHeight="1" x14ac:dyDescent="0.2">
      <c r="A19" s="47"/>
      <c r="B19" s="8" t="s">
        <v>14</v>
      </c>
      <c r="C19" s="12">
        <f>C20+C21</f>
        <v>0</v>
      </c>
      <c r="D19" s="12">
        <f>D20+D21</f>
        <v>0</v>
      </c>
      <c r="E19" s="10">
        <f t="shared" si="0"/>
        <v>0</v>
      </c>
    </row>
    <row r="20" spans="1:5" s="3" customFormat="1" ht="12.75" hidden="1" customHeight="1" x14ac:dyDescent="0.2">
      <c r="A20" s="47"/>
      <c r="B20" s="8" t="s">
        <v>12</v>
      </c>
      <c r="C20" s="13"/>
      <c r="D20" s="13"/>
      <c r="E20" s="10">
        <f t="shared" si="0"/>
        <v>0</v>
      </c>
    </row>
    <row r="21" spans="1:5" s="3" customFormat="1" ht="12.75" hidden="1" customHeight="1" x14ac:dyDescent="0.2">
      <c r="A21" s="47"/>
      <c r="B21" s="8" t="s">
        <v>13</v>
      </c>
      <c r="C21" s="13"/>
      <c r="D21" s="13"/>
      <c r="E21" s="10"/>
    </row>
    <row r="22" spans="1:5" s="3" customFormat="1" ht="26.25" hidden="1" customHeight="1" x14ac:dyDescent="0.2">
      <c r="A22" s="49"/>
      <c r="B22" s="8" t="s">
        <v>16</v>
      </c>
      <c r="C22" s="16">
        <f>C24+C23</f>
        <v>0</v>
      </c>
      <c r="D22" s="16">
        <f>D24+D23</f>
        <v>0</v>
      </c>
      <c r="E22" s="10">
        <f t="shared" si="0"/>
        <v>0</v>
      </c>
    </row>
    <row r="23" spans="1:5" s="3" customFormat="1" ht="12.75" hidden="1" customHeight="1" x14ac:dyDescent="0.2">
      <c r="A23" s="49"/>
      <c r="B23" s="8" t="s">
        <v>15</v>
      </c>
      <c r="C23" s="17"/>
      <c r="D23" s="17"/>
      <c r="E23" s="10"/>
    </row>
    <row r="24" spans="1:5" s="3" customFormat="1" ht="12.75" hidden="1" customHeight="1" x14ac:dyDescent="0.2">
      <c r="A24" s="49"/>
      <c r="B24" s="8" t="s">
        <v>13</v>
      </c>
      <c r="C24" s="11"/>
      <c r="D24" s="11"/>
      <c r="E24" s="10"/>
    </row>
    <row r="25" spans="1:5" s="3" customFormat="1" ht="32.25" hidden="1" customHeight="1" x14ac:dyDescent="0.2">
      <c r="A25" s="49">
        <v>4</v>
      </c>
      <c r="B25" s="8" t="s">
        <v>17</v>
      </c>
      <c r="C25" s="11"/>
      <c r="D25" s="11"/>
      <c r="E25" s="10">
        <f t="shared" si="0"/>
        <v>0</v>
      </c>
    </row>
    <row r="26" spans="1:5" s="3" customFormat="1" ht="57" hidden="1" customHeight="1" x14ac:dyDescent="0.2">
      <c r="A26" s="49"/>
      <c r="B26" s="8" t="s">
        <v>18</v>
      </c>
      <c r="C26" s="11"/>
      <c r="D26" s="11"/>
      <c r="E26" s="10">
        <f t="shared" si="0"/>
        <v>0</v>
      </c>
    </row>
    <row r="27" spans="1:5" s="3" customFormat="1" ht="66.75" hidden="1" customHeight="1" x14ac:dyDescent="0.2">
      <c r="A27" s="49">
        <v>5</v>
      </c>
      <c r="B27" s="8" t="s">
        <v>19</v>
      </c>
      <c r="C27" s="11"/>
      <c r="D27" s="11"/>
      <c r="E27" s="10">
        <f t="shared" si="0"/>
        <v>0</v>
      </c>
    </row>
    <row r="28" spans="1:5" s="3" customFormat="1" ht="26.25" hidden="1" customHeight="1" x14ac:dyDescent="0.2">
      <c r="A28" s="49">
        <v>6</v>
      </c>
      <c r="B28" s="8" t="s">
        <v>20</v>
      </c>
      <c r="C28" s="15">
        <f>C32</f>
        <v>0</v>
      </c>
      <c r="D28" s="15">
        <f>D32</f>
        <v>0</v>
      </c>
      <c r="E28" s="10">
        <f t="shared" si="0"/>
        <v>0</v>
      </c>
    </row>
    <row r="29" spans="1:5" s="3" customFormat="1" ht="16.5" hidden="1" customHeight="1" x14ac:dyDescent="0.2">
      <c r="A29" s="49"/>
      <c r="B29" s="8" t="s">
        <v>10</v>
      </c>
      <c r="C29" s="7">
        <v>3263</v>
      </c>
      <c r="D29" s="7">
        <v>3264</v>
      </c>
      <c r="E29" s="10"/>
    </row>
    <row r="30" spans="1:5" s="3" customFormat="1" ht="12" hidden="1" customHeight="1" x14ac:dyDescent="0.2">
      <c r="A30" s="49"/>
      <c r="B30" s="8" t="s">
        <v>21</v>
      </c>
      <c r="C30" s="18"/>
      <c r="D30" s="18"/>
      <c r="E30" s="10"/>
    </row>
    <row r="31" spans="1:5" s="3" customFormat="1" ht="13.5" hidden="1" customHeight="1" x14ac:dyDescent="0.2">
      <c r="A31" s="49"/>
      <c r="B31" s="8" t="s">
        <v>22</v>
      </c>
      <c r="C31" s="18"/>
      <c r="D31" s="18"/>
      <c r="E31" s="10"/>
    </row>
    <row r="32" spans="1:5" s="3" customFormat="1" ht="51" hidden="1" customHeight="1" x14ac:dyDescent="0.2">
      <c r="A32" s="49"/>
      <c r="B32" s="8" t="s">
        <v>18</v>
      </c>
      <c r="C32" s="16">
        <f>C33+C34+C35</f>
        <v>0</v>
      </c>
      <c r="D32" s="16">
        <f>D33+D34+D35</f>
        <v>0</v>
      </c>
      <c r="E32" s="10">
        <f t="shared" si="0"/>
        <v>0</v>
      </c>
    </row>
    <row r="33" spans="1:5" s="3" customFormat="1" ht="12.75" hidden="1" customHeight="1" x14ac:dyDescent="0.2">
      <c r="A33" s="49"/>
      <c r="B33" s="8" t="s">
        <v>12</v>
      </c>
      <c r="C33" s="11"/>
      <c r="D33" s="11"/>
      <c r="E33" s="10">
        <f t="shared" si="0"/>
        <v>0</v>
      </c>
    </row>
    <row r="34" spans="1:5" s="3" customFormat="1" ht="12.75" hidden="1" customHeight="1" x14ac:dyDescent="0.2">
      <c r="A34" s="49"/>
      <c r="B34" s="8" t="s">
        <v>13</v>
      </c>
      <c r="C34" s="11"/>
      <c r="D34" s="11"/>
      <c r="E34" s="10">
        <f t="shared" si="0"/>
        <v>0</v>
      </c>
    </row>
    <row r="35" spans="1:5" s="3" customFormat="1" ht="12.75" hidden="1" customHeight="1" x14ac:dyDescent="0.2">
      <c r="A35" s="49"/>
      <c r="B35" s="8" t="s">
        <v>15</v>
      </c>
      <c r="C35" s="11"/>
      <c r="D35" s="11"/>
      <c r="E35" s="10">
        <f t="shared" si="0"/>
        <v>0</v>
      </c>
    </row>
    <row r="36" spans="1:5" s="21" customFormat="1" ht="12.75" hidden="1" customHeight="1" x14ac:dyDescent="0.2">
      <c r="A36" s="61"/>
      <c r="B36" s="8" t="s">
        <v>23</v>
      </c>
      <c r="C36" s="20">
        <v>963</v>
      </c>
      <c r="D36" s="20">
        <v>963</v>
      </c>
      <c r="E36" s="10"/>
    </row>
    <row r="37" spans="1:5" s="21" customFormat="1" ht="12.75" hidden="1" customHeight="1" x14ac:dyDescent="0.2">
      <c r="A37" s="61"/>
      <c r="B37" s="8" t="s">
        <v>24</v>
      </c>
      <c r="C37" s="20">
        <v>295</v>
      </c>
      <c r="D37" s="20">
        <v>295</v>
      </c>
      <c r="E37" s="10"/>
    </row>
    <row r="38" spans="1:5" s="21" customFormat="1" ht="12.75" hidden="1" customHeight="1" x14ac:dyDescent="0.2">
      <c r="A38" s="61"/>
      <c r="B38" s="8" t="s">
        <v>25</v>
      </c>
      <c r="C38" s="20">
        <f>C36*C37</f>
        <v>284085</v>
      </c>
      <c r="D38" s="20">
        <f>D36*D37</f>
        <v>284085</v>
      </c>
      <c r="E38" s="10"/>
    </row>
    <row r="39" spans="1:5" s="21" customFormat="1" ht="12.75" hidden="1" customHeight="1" x14ac:dyDescent="0.2">
      <c r="A39" s="61"/>
      <c r="B39" s="8"/>
      <c r="C39" s="22"/>
      <c r="D39" s="22"/>
      <c r="E39" s="10">
        <f t="shared" si="0"/>
        <v>0</v>
      </c>
    </row>
    <row r="40" spans="1:5" s="21" customFormat="1" ht="12.75" hidden="1" customHeight="1" x14ac:dyDescent="0.2">
      <c r="A40" s="61"/>
      <c r="B40" s="8"/>
      <c r="C40" s="20"/>
      <c r="D40" s="20"/>
      <c r="E40" s="10">
        <f t="shared" si="0"/>
        <v>0</v>
      </c>
    </row>
    <row r="41" spans="1:5" s="21" customFormat="1" ht="12.75" hidden="1" customHeight="1" x14ac:dyDescent="0.2">
      <c r="A41" s="61"/>
      <c r="B41" s="8"/>
      <c r="C41" s="7"/>
      <c r="D41" s="7"/>
      <c r="E41" s="10">
        <f t="shared" si="0"/>
        <v>0</v>
      </c>
    </row>
    <row r="42" spans="1:5" ht="78" customHeight="1" x14ac:dyDescent="0.2">
      <c r="A42" s="47">
        <v>2</v>
      </c>
      <c r="B42" s="8" t="s">
        <v>37</v>
      </c>
      <c r="C42" s="9">
        <v>12489</v>
      </c>
      <c r="D42" s="9">
        <v>12489</v>
      </c>
      <c r="E42" s="10">
        <f t="shared" ref="E42:E45" si="1">C42-D42</f>
        <v>0</v>
      </c>
    </row>
    <row r="43" spans="1:5" ht="98.25" customHeight="1" x14ac:dyDescent="0.2">
      <c r="A43" s="47">
        <v>3</v>
      </c>
      <c r="B43" s="8" t="s">
        <v>40</v>
      </c>
      <c r="C43" s="9">
        <v>21715</v>
      </c>
      <c r="D43" s="9">
        <v>21715</v>
      </c>
      <c r="E43" s="10">
        <f t="shared" si="1"/>
        <v>0</v>
      </c>
    </row>
    <row r="44" spans="1:5" ht="162" customHeight="1" x14ac:dyDescent="0.2">
      <c r="A44" s="47">
        <v>4</v>
      </c>
      <c r="B44" s="8" t="s">
        <v>39</v>
      </c>
      <c r="C44" s="9">
        <v>32573</v>
      </c>
      <c r="D44" s="9">
        <v>32573</v>
      </c>
      <c r="E44" s="10">
        <f t="shared" si="1"/>
        <v>0</v>
      </c>
    </row>
    <row r="45" spans="1:5" ht="18.75" customHeight="1" x14ac:dyDescent="0.2">
      <c r="A45" s="48"/>
      <c r="B45" s="23" t="s">
        <v>28</v>
      </c>
      <c r="C45" s="24">
        <f>C44+C43+C5+C42</f>
        <v>200948</v>
      </c>
      <c r="D45" s="24">
        <f>D44+D43+D5+D42</f>
        <v>200948</v>
      </c>
      <c r="E45" s="10">
        <f t="shared" si="1"/>
        <v>0</v>
      </c>
    </row>
    <row r="46" spans="1:5" ht="12.75" hidden="1" customHeight="1" x14ac:dyDescent="0.2">
      <c r="B46" s="2">
        <v>600</v>
      </c>
      <c r="C46" s="28" t="e">
        <f>#REF!+#REF!</f>
        <v>#REF!</v>
      </c>
      <c r="D46" s="29" t="e">
        <f>D26+D27+D28+D32+#REF!+#REF!</f>
        <v>#REF!</v>
      </c>
      <c r="E46" s="24" t="e">
        <f>E9+#REF!+#REF!</f>
        <v>#REF!</v>
      </c>
    </row>
    <row r="47" spans="1:5" ht="12.75" hidden="1" customHeight="1" x14ac:dyDescent="0.2">
      <c r="B47" s="2">
        <v>605</v>
      </c>
      <c r="C47" s="28" t="e">
        <f>#REF!+C46</f>
        <v>#REF!</v>
      </c>
      <c r="D47" s="29">
        <f>D5</f>
        <v>134171</v>
      </c>
      <c r="E47" s="24" t="e">
        <f>E10+#REF!+#REF!</f>
        <v>#REF!</v>
      </c>
    </row>
    <row r="48" spans="1:5" ht="12.75" hidden="1" customHeight="1" x14ac:dyDescent="0.2">
      <c r="B48" s="2">
        <v>646</v>
      </c>
      <c r="C48" s="28" t="e">
        <f t="shared" ref="C48:C50" si="2">C46+C47</f>
        <v>#REF!</v>
      </c>
      <c r="D48" s="29" t="e">
        <f>#REF!+#REF!+#REF!+#REF!+#REF!</f>
        <v>#REF!</v>
      </c>
      <c r="E48" s="24" t="e">
        <f>E11+#REF!+E42</f>
        <v>#REF!</v>
      </c>
    </row>
    <row r="49" spans="1:5" ht="12.75" hidden="1" customHeight="1" x14ac:dyDescent="0.2">
      <c r="B49" s="30">
        <v>647</v>
      </c>
      <c r="C49" s="28" t="e">
        <f t="shared" si="2"/>
        <v>#REF!</v>
      </c>
      <c r="D49" s="29" t="e">
        <f>#REF!+D9</f>
        <v>#REF!</v>
      </c>
      <c r="E49" s="24" t="e">
        <f>E12+#REF!+E43</f>
        <v>#REF!</v>
      </c>
    </row>
    <row r="50" spans="1:5" ht="12.75" hidden="1" customHeight="1" x14ac:dyDescent="0.2">
      <c r="C50" s="28" t="e">
        <f t="shared" si="2"/>
        <v>#REF!</v>
      </c>
      <c r="D50" s="31" t="e">
        <f t="shared" ref="D50" si="3">SUM(D46:D49)</f>
        <v>#REF!</v>
      </c>
      <c r="E50" s="24" t="e">
        <f>E13+#REF!+E44</f>
        <v>#REF!</v>
      </c>
    </row>
    <row r="51" spans="1:5" ht="12.75" customHeight="1" x14ac:dyDescent="0.2">
      <c r="A51" s="34"/>
      <c r="B51" s="25" t="s">
        <v>29</v>
      </c>
      <c r="C51" s="26">
        <f>C45</f>
        <v>200948</v>
      </c>
      <c r="D51" s="26">
        <f>D45</f>
        <v>200948</v>
      </c>
      <c r="E51" s="10">
        <f>C51-D51</f>
        <v>0</v>
      </c>
    </row>
    <row r="52" spans="1:5" ht="12.75" customHeight="1" x14ac:dyDescent="0.2">
      <c r="B52" s="27" t="s">
        <v>1</v>
      </c>
      <c r="C52" s="52">
        <f>C51</f>
        <v>200948</v>
      </c>
      <c r="D52" s="52">
        <f>D51</f>
        <v>200948</v>
      </c>
      <c r="E52" s="10">
        <f t="shared" ref="E52" si="4">C52-D52</f>
        <v>0</v>
      </c>
    </row>
    <row r="53" spans="1:5" ht="12.75" customHeight="1" x14ac:dyDescent="0.2">
      <c r="B53" s="32"/>
      <c r="C53" s="31"/>
      <c r="D53" s="31"/>
      <c r="E53" s="31"/>
    </row>
  </sheetData>
  <mergeCells count="5">
    <mergeCell ref="A1:E1"/>
    <mergeCell ref="C3:E3"/>
    <mergeCell ref="A5:A8"/>
    <mergeCell ref="A9:A12"/>
    <mergeCell ref="A36:A41"/>
  </mergeCells>
  <printOptions horizontalCentered="1"/>
  <pageMargins left="0.51181102362204722" right="0.23622047244094491" top="0.15748031496062992" bottom="0.1181102362204724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31.12.2024  (ГП)</vt:lpstr>
      <vt:lpstr>на 31.12.2024 (ПП)</vt:lpstr>
      <vt:lpstr>на 31.12.2024  (ОП)</vt:lpstr>
      <vt:lpstr>'на 31.12.2024  (ГП)'!Область_печати</vt:lpstr>
      <vt:lpstr>'на 31.12.2024  (ОП)'!Область_печати</vt:lpstr>
      <vt:lpstr>'на 31.12.2024 (ПП)'!Область_печати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 Наталия Анатольевна</dc:creator>
  <cp:lastModifiedBy>Пользователь Windows</cp:lastModifiedBy>
  <cp:lastPrinted>2025-04-25T08:30:31Z</cp:lastPrinted>
  <dcterms:created xsi:type="dcterms:W3CDTF">2015-11-12T10:29:59Z</dcterms:created>
  <dcterms:modified xsi:type="dcterms:W3CDTF">2025-04-25T10:15:47Z</dcterms:modified>
</cp:coreProperties>
</file>