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на 1января2011 " sheetId="1" r:id="rId1"/>
    <sheet name="на 1декабря " sheetId="2" r:id="rId2"/>
    <sheet name="на 1февраля" sheetId="3" r:id="rId3"/>
    <sheet name="на 1марта)" sheetId="4" r:id="rId4"/>
    <sheet name="на 1апреля " sheetId="5" r:id="rId5"/>
    <sheet name="на 1мая" sheetId="6" r:id="rId6"/>
    <sheet name="на 1июня " sheetId="7" r:id="rId7"/>
    <sheet name="на 1июля" sheetId="8" r:id="rId8"/>
    <sheet name="на 1августа " sheetId="9" r:id="rId9"/>
    <sheet name="на 1сентября" sheetId="10" r:id="rId10"/>
    <sheet name="на 1октября " sheetId="11" r:id="rId11"/>
    <sheet name="на 1ноября " sheetId="12" r:id="rId12"/>
  </sheets>
  <definedNames/>
  <calcPr fullCalcOnLoad="1"/>
</workbook>
</file>

<file path=xl/sharedStrings.xml><?xml version="1.0" encoding="utf-8"?>
<sst xmlns="http://schemas.openxmlformats.org/spreadsheetml/2006/main" count="666" uniqueCount="119">
  <si>
    <t xml:space="preserve"> </t>
  </si>
  <si>
    <t>Название дохода</t>
  </si>
  <si>
    <t>% к годовому плану</t>
  </si>
  <si>
    <t>%  исполнения к годовому плану</t>
  </si>
  <si>
    <t>%</t>
  </si>
  <si>
    <t xml:space="preserve"> ГП Мышкин</t>
  </si>
  <si>
    <t>Приволжское с/п</t>
  </si>
  <si>
    <t>Охотинское с/п</t>
  </si>
  <si>
    <t>%  к годов плану</t>
  </si>
  <si>
    <t>ДОХОДЫ , всего, из них</t>
  </si>
  <si>
    <t>НАЛОГОВЫЕ ДОХОДЫ, всего, из них</t>
  </si>
  <si>
    <t>Налоги на совокупный доход</t>
  </si>
  <si>
    <t>Единый налог на вмененный доход для отдельных видов деятельности</t>
  </si>
  <si>
    <t>Единый сельхоз налог</t>
  </si>
  <si>
    <t>Налоги на имущество</t>
  </si>
  <si>
    <t>Налог на имущество физических лиц</t>
  </si>
  <si>
    <t>Земельный налог</t>
  </si>
  <si>
    <t>п1.1</t>
  </si>
  <si>
    <t>п1,2</t>
  </si>
  <si>
    <t>Государственная пошлина</t>
  </si>
  <si>
    <t>Задолженность по отменненным налогам и сборам</t>
  </si>
  <si>
    <t>НЕНАЛОГОВЫЕ ДОХОДЫ,  всего, из них</t>
  </si>
  <si>
    <t>Доходы от использования имущества, находящегося в государственной и муниципальной собственности</t>
  </si>
  <si>
    <t>Доходы от дивидендов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</si>
  <si>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 за исключением земель, предназначенных для целей жилищного строительства)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</si>
  <si>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</si>
  <si>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Часть прибыли от МУП</t>
  </si>
  <si>
    <t>Доходы от платных услуг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</si>
  <si>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</si>
  <si>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</si>
  <si>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</si>
  <si>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</si>
  <si>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</si>
  <si>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возврат субсидий</t>
  </si>
  <si>
    <t>Консол. бюджет  2010 г.</t>
  </si>
  <si>
    <t>Бюджет района  2010 г.</t>
  </si>
  <si>
    <t xml:space="preserve"> бюджет поселений   2010 г.</t>
  </si>
  <si>
    <t>план  2010 год</t>
  </si>
  <si>
    <t>в2.2р.</t>
  </si>
  <si>
    <t>факт на 01.11.10</t>
  </si>
  <si>
    <t>факт на 01.11.10г.</t>
  </si>
  <si>
    <t>факт на 01.11 2010г.</t>
  </si>
  <si>
    <t>факт на 01.11. 2010г</t>
  </si>
  <si>
    <t>факт на 01.11. 2010</t>
  </si>
  <si>
    <t>Прочие поступления от использования имущества</t>
  </si>
  <si>
    <t>Налог на доходы физических лиц.</t>
  </si>
  <si>
    <t>факт на 01.10.10</t>
  </si>
  <si>
    <t>факт на 01.10.10г.</t>
  </si>
  <si>
    <t>факт на 01.10 2010г.</t>
  </si>
  <si>
    <t>факт на 01.10. 2010г</t>
  </si>
  <si>
    <t>факт на 01.10. 2010</t>
  </si>
  <si>
    <t>факт на 01.09.10</t>
  </si>
  <si>
    <t>факт на 01.09.10г.</t>
  </si>
  <si>
    <t>факт на 01.09 2010г.</t>
  </si>
  <si>
    <t>факт на 01.09. 2010г</t>
  </si>
  <si>
    <t>факт на 01.09. 2010</t>
  </si>
  <si>
    <t>факт на 01.08.10</t>
  </si>
  <si>
    <t>факт на 01.08.10г.</t>
  </si>
  <si>
    <t>факт на 01.08 2010г.</t>
  </si>
  <si>
    <t>факт на 01.08. 2010г</t>
  </si>
  <si>
    <t>факт на 01.08. 2010</t>
  </si>
  <si>
    <t>факт на 01.07.10</t>
  </si>
  <si>
    <t>факт на 01.07.10г.</t>
  </si>
  <si>
    <t>факт на 01.07 2010г.</t>
  </si>
  <si>
    <t>факт на 01.07. 2010г</t>
  </si>
  <si>
    <t>в19.5р.</t>
  </si>
  <si>
    <t>в3.8р.</t>
  </si>
  <si>
    <t>факт на 01.06.10</t>
  </si>
  <si>
    <t>факт на 01.06.10г.</t>
  </si>
  <si>
    <t>факт на 01.06 2010г.</t>
  </si>
  <si>
    <t>факт на 01.06. 2010г</t>
  </si>
  <si>
    <t>факт на 01.06. 2010</t>
  </si>
  <si>
    <t>в19.4р.</t>
  </si>
  <si>
    <t>в2,7р.</t>
  </si>
  <si>
    <t>факт на 01.05.10</t>
  </si>
  <si>
    <t>факт на 01.05.10г.</t>
  </si>
  <si>
    <t>факт на 01.05 2010г.</t>
  </si>
  <si>
    <t>факт на 01.05. 2010г</t>
  </si>
  <si>
    <t>факт на 01.05. 2010</t>
  </si>
  <si>
    <t>факт на 01.04.10</t>
  </si>
  <si>
    <t>факт на 01.04.10г.</t>
  </si>
  <si>
    <t>факт на 01.04 2010г.</t>
  </si>
  <si>
    <t>факт на 01.04. 2010г</t>
  </si>
  <si>
    <t>факт на 01.04. 2010</t>
  </si>
  <si>
    <t>в12.3р.</t>
  </si>
  <si>
    <t>факт на 01.03.10г.</t>
  </si>
  <si>
    <t>факт на 01.03.10</t>
  </si>
  <si>
    <t>факт на 01.03 2010г.</t>
  </si>
  <si>
    <t>факт на 01.03. 2010г</t>
  </si>
  <si>
    <t>факт на 01.03. 2010</t>
  </si>
  <si>
    <t>факт на 01.02.10</t>
  </si>
  <si>
    <t>факт на 01.02.10г.</t>
  </si>
  <si>
    <t>факт на 01.02 2010г.</t>
  </si>
  <si>
    <t>факт на 01.02. 2010г</t>
  </si>
  <si>
    <t>факт на 01.02. 2010</t>
  </si>
  <si>
    <t>в10.9р.</t>
  </si>
  <si>
    <t>факт на 01.12.10</t>
  </si>
  <si>
    <t>факт на 01.12.10г.</t>
  </si>
  <si>
    <t>факт на 01.12 2010г.</t>
  </si>
  <si>
    <t>факт на 01.12. 2010г</t>
  </si>
  <si>
    <t>факт на 01.12. 2010</t>
  </si>
  <si>
    <t>факт на 01.01.11</t>
  </si>
  <si>
    <t>факт на 01.01.11г.</t>
  </si>
  <si>
    <t>факт на 01.01 2011г.</t>
  </si>
  <si>
    <t>факт на 01.01. 2011г</t>
  </si>
  <si>
    <t>факт на 01.01. 2011</t>
  </si>
  <si>
    <t>Патент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</si>
  <si>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1января 2011 года</t>
  </si>
  <si>
    <t>п.13.1. Анализ поступления собственных доходов Мышкинского муниципального района в разрезе поселений                                                                            на 1декабря 2010 года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</si>
  <si>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1февраля 2010 года</t>
  </si>
  <si>
    <t>п13.1 Анализ поступления собственных доходов Мышкинского муниципального района в разрезе поселений                                                                            на 1марта 2010 года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</si>
  <si>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1апреля 2010 года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</si>
  <si>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1мая 2010 года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</si>
  <si>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1июня 2010 года</t>
  </si>
  <si>
    <t xml:space="preserve"> п.13.1 Анализ поступления собственных доходов Мышкинского муниципального района в разрезе поселений                                                                            на 1июля 2010 года</t>
  </si>
  <si>
    <t xml:space="preserve"> п.13.1 Анализ поступления собственных доходов Мышкинского муниципального района в разрезе поселений                                                                            на 1августа 2010 года</t>
  </si>
  <si>
    <t xml:space="preserve"> п.13.1 Анализ поступления собственных доходов Мышкинского муниципального района в разрезе поселений                                                                            на 1сентября 2010 года</t>
  </si>
  <si>
    <t xml:space="preserve"> п.13.1 Анализ поступления собственных доходов Мышкинского муниципального района в разрезе поселений                                                                            на 1октября 2010 года</t>
  </si>
  <si>
    <t>п.13.1 Анализ поступления собственных доходов Мышкинского муниципального района в разрезе поселений                                                                            на 1ноября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</si>
</sst>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0">
      <selection activeCell="G48" sqref="G48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107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101</v>
      </c>
      <c r="D4" s="65" t="s">
        <v>2</v>
      </c>
      <c r="E4" s="61" t="s">
        <v>35</v>
      </c>
      <c r="F4" s="63" t="s">
        <v>102</v>
      </c>
      <c r="G4" s="65" t="s">
        <v>3</v>
      </c>
      <c r="H4" s="5"/>
      <c r="I4" s="61" t="s">
        <v>36</v>
      </c>
      <c r="J4" s="63" t="s">
        <v>103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104</v>
      </c>
      <c r="N5" s="45" t="s">
        <v>8</v>
      </c>
      <c r="O5" s="42" t="s">
        <v>37</v>
      </c>
      <c r="P5" s="43" t="s">
        <v>104</v>
      </c>
      <c r="Q5" s="45" t="s">
        <v>8</v>
      </c>
      <c r="R5" s="58" t="s">
        <v>37</v>
      </c>
      <c r="S5" s="43" t="s">
        <v>105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C9">E6+I6</f>
        <v>80584</v>
      </c>
      <c r="C6" s="8">
        <f t="shared" si="0"/>
        <v>74025</v>
      </c>
      <c r="D6" s="9">
        <f>C6/B6*100</f>
        <v>91.86066712995135</v>
      </c>
      <c r="E6" s="7">
        <f>E7+E20</f>
        <v>51738</v>
      </c>
      <c r="F6" s="10">
        <f>F7+F20</f>
        <v>45285</v>
      </c>
      <c r="G6" s="9">
        <f>F6/E6*100</f>
        <v>87.52754261857822</v>
      </c>
      <c r="H6" s="11"/>
      <c r="I6" s="48">
        <f aca="true" t="shared" si="1" ref="I6:J9">L6+O6+R6</f>
        <v>28846</v>
      </c>
      <c r="J6" s="48">
        <f t="shared" si="1"/>
        <v>28740</v>
      </c>
      <c r="K6" s="53">
        <f>J6/I6*100</f>
        <v>99.63253137350065</v>
      </c>
      <c r="L6" s="46">
        <f>L7+L20</f>
        <v>15721</v>
      </c>
      <c r="M6" s="46">
        <f>M7+M20</f>
        <v>15371</v>
      </c>
      <c r="N6" s="47">
        <f>M6/L6*100</f>
        <v>97.77367851917816</v>
      </c>
      <c r="O6" s="46">
        <f>O7+O20</f>
        <v>10798</v>
      </c>
      <c r="P6" s="46">
        <f>P7+P20</f>
        <v>10464</v>
      </c>
      <c r="Q6" s="53">
        <f>P6/O6*100</f>
        <v>96.90683459899981</v>
      </c>
      <c r="R6" s="10">
        <f>R7+R20</f>
        <v>2327</v>
      </c>
      <c r="S6" s="11">
        <f>S7+S20</f>
        <v>2905</v>
      </c>
      <c r="T6" s="53">
        <f>S6/R6*100</f>
        <v>124.83884830253544</v>
      </c>
    </row>
    <row r="7" spans="1:20" s="36" customFormat="1" ht="21" customHeight="1">
      <c r="A7" s="12" t="s">
        <v>10</v>
      </c>
      <c r="B7" s="48">
        <f t="shared" si="0"/>
        <v>61234</v>
      </c>
      <c r="C7" s="8">
        <f t="shared" si="0"/>
        <v>63154</v>
      </c>
      <c r="D7" s="9">
        <f>C7/B7*100</f>
        <v>103.13551295032171</v>
      </c>
      <c r="E7" s="7">
        <f>E8+E9+E13+E18+E19</f>
        <v>37117</v>
      </c>
      <c r="F7" s="10">
        <f>F8+F9+F18+F19</f>
        <v>39084</v>
      </c>
      <c r="G7" s="9">
        <f>F7/E7*100</f>
        <v>105.29945846916506</v>
      </c>
      <c r="H7" s="11"/>
      <c r="I7" s="48">
        <f t="shared" si="1"/>
        <v>24117</v>
      </c>
      <c r="J7" s="48">
        <f t="shared" si="1"/>
        <v>24070</v>
      </c>
      <c r="K7" s="53">
        <f>J7/I7*100</f>
        <v>99.80511672264379</v>
      </c>
      <c r="L7" s="7">
        <f>L8+L9+L13+L18+L19</f>
        <v>12820</v>
      </c>
      <c r="M7" s="7">
        <v>12492</v>
      </c>
      <c r="N7" s="47">
        <f>M7/L7*100</f>
        <v>97.44149765990639</v>
      </c>
      <c r="O7" s="7">
        <f>O8+O9+O13+O18+O19</f>
        <v>9415</v>
      </c>
      <c r="P7" s="7">
        <f>P8+P9+P13+P18+P19</f>
        <v>9467</v>
      </c>
      <c r="Q7" s="47">
        <f>P7/O7*100</f>
        <v>100.55231014338821</v>
      </c>
      <c r="R7" s="57">
        <f>R8+R9+R13+R18</f>
        <v>1882</v>
      </c>
      <c r="S7" s="10">
        <f>S8+S9+S13+S18+S19</f>
        <v>2111</v>
      </c>
      <c r="T7" s="47">
        <f>S7/R7*100</f>
        <v>112.16790648246547</v>
      </c>
    </row>
    <row r="8" spans="1:20" s="36" customFormat="1" ht="24" customHeight="1">
      <c r="A8" s="6" t="s">
        <v>45</v>
      </c>
      <c r="B8" s="48">
        <f t="shared" si="0"/>
        <v>43623</v>
      </c>
      <c r="C8" s="8">
        <f t="shared" si="0"/>
        <v>45311</v>
      </c>
      <c r="D8" s="9">
        <f>C8/B8*100</f>
        <v>103.86951837333515</v>
      </c>
      <c r="E8" s="7">
        <v>34574</v>
      </c>
      <c r="F8" s="10">
        <v>36250</v>
      </c>
      <c r="G8" s="9">
        <f>F8/E8*100</f>
        <v>104.84757332099267</v>
      </c>
      <c r="H8" s="13"/>
      <c r="I8" s="48">
        <f t="shared" si="1"/>
        <v>9049</v>
      </c>
      <c r="J8" s="10">
        <f t="shared" si="1"/>
        <v>9061</v>
      </c>
      <c r="K8" s="53">
        <f>J8/I8*100</f>
        <v>100.13261133826943</v>
      </c>
      <c r="L8" s="7">
        <v>4150</v>
      </c>
      <c r="M8" s="10">
        <v>4121</v>
      </c>
      <c r="N8" s="47">
        <f>M8/L8*100</f>
        <v>99.30120481927712</v>
      </c>
      <c r="O8" s="7">
        <v>4712</v>
      </c>
      <c r="P8" s="10">
        <v>4749</v>
      </c>
      <c r="Q8" s="47">
        <f>P8/O8*100</f>
        <v>100.78522920203734</v>
      </c>
      <c r="R8" s="7">
        <v>187</v>
      </c>
      <c r="S8" s="10">
        <v>191</v>
      </c>
      <c r="T8" s="47">
        <f>S8/R8*100</f>
        <v>102.1390374331551</v>
      </c>
    </row>
    <row r="9" spans="1:21" s="36" customFormat="1" ht="13.5" customHeight="1">
      <c r="A9" s="6" t="s">
        <v>11</v>
      </c>
      <c r="B9" s="48">
        <f t="shared" si="0"/>
        <v>1920</v>
      </c>
      <c r="C9" s="8">
        <f t="shared" si="0"/>
        <v>1981</v>
      </c>
      <c r="D9" s="9">
        <f>C9/B9*100</f>
        <v>103.17708333333333</v>
      </c>
      <c r="E9" s="7">
        <v>1895</v>
      </c>
      <c r="F9" s="10">
        <v>1956</v>
      </c>
      <c r="G9" s="9">
        <f>F9/E9*100</f>
        <v>103.21899736147758</v>
      </c>
      <c r="H9" s="13"/>
      <c r="I9" s="48">
        <f t="shared" si="1"/>
        <v>25</v>
      </c>
      <c r="J9" s="10">
        <f t="shared" si="1"/>
        <v>25</v>
      </c>
      <c r="K9" s="53">
        <f>J9/I9*100</f>
        <v>100</v>
      </c>
      <c r="L9" s="7"/>
      <c r="M9" s="10"/>
      <c r="N9" s="47"/>
      <c r="O9" s="7">
        <v>25</v>
      </c>
      <c r="P9" s="10">
        <v>25</v>
      </c>
      <c r="Q9" s="47">
        <f>P9/O9*100</f>
        <v>100</v>
      </c>
      <c r="R9" s="7"/>
      <c r="S9" s="10"/>
      <c r="T9" s="47"/>
      <c r="U9" s="36" t="s">
        <v>0</v>
      </c>
    </row>
    <row r="10" spans="1:20" s="36" customFormat="1" ht="13.5" customHeight="1">
      <c r="A10" s="14" t="s">
        <v>106</v>
      </c>
      <c r="B10" s="48"/>
      <c r="C10" s="8"/>
      <c r="D10" s="9"/>
      <c r="E10" s="7"/>
      <c r="F10" s="18">
        <v>4</v>
      </c>
      <c r="G10" s="9"/>
      <c r="H10" s="13"/>
      <c r="I10" s="48"/>
      <c r="J10" s="10"/>
      <c r="K10" s="53"/>
      <c r="L10" s="7"/>
      <c r="M10" s="10"/>
      <c r="N10" s="47"/>
      <c r="O10" s="7"/>
      <c r="P10" s="10"/>
      <c r="Q10" s="47"/>
      <c r="R10" s="7"/>
      <c r="S10" s="10"/>
      <c r="T10" s="47"/>
    </row>
    <row r="11" spans="1:20" s="36" customFormat="1" ht="25.5" customHeight="1">
      <c r="A11" s="14" t="s">
        <v>12</v>
      </c>
      <c r="B11" s="49">
        <f aca="true" t="shared" si="2" ref="B11:B24">E11+I11</f>
        <v>1847</v>
      </c>
      <c r="C11" s="16">
        <f aca="true" t="shared" si="3" ref="C11:C24">F11+J11</f>
        <v>1902</v>
      </c>
      <c r="D11" s="17">
        <f aca="true" t="shared" si="4" ref="D11:D21">C11/B11*100</f>
        <v>102.97780184082295</v>
      </c>
      <c r="E11" s="15">
        <v>1847</v>
      </c>
      <c r="F11" s="18">
        <v>1902</v>
      </c>
      <c r="G11" s="17">
        <f>F11/E11*100</f>
        <v>102.97780184082295</v>
      </c>
      <c r="H11" s="13"/>
      <c r="I11" s="49">
        <f>L11+O11+R11</f>
        <v>0</v>
      </c>
      <c r="J11" s="18">
        <f>M11+P11+S11</f>
        <v>0</v>
      </c>
      <c r="K11" s="53"/>
      <c r="L11" s="15"/>
      <c r="M11" s="10"/>
      <c r="N11" s="47"/>
      <c r="O11" s="7"/>
      <c r="P11" s="10"/>
      <c r="Q11" s="47"/>
      <c r="R11" s="15"/>
      <c r="S11" s="10"/>
      <c r="T11" s="47"/>
    </row>
    <row r="12" spans="1:20" s="36" customFormat="1" ht="11.25" customHeight="1">
      <c r="A12" s="14" t="s">
        <v>13</v>
      </c>
      <c r="B12" s="49">
        <f t="shared" si="2"/>
        <v>73</v>
      </c>
      <c r="C12" s="16">
        <f t="shared" si="3"/>
        <v>75</v>
      </c>
      <c r="D12" s="17">
        <f t="shared" si="4"/>
        <v>102.73972602739727</v>
      </c>
      <c r="E12" s="15">
        <v>48</v>
      </c>
      <c r="F12" s="18">
        <v>50</v>
      </c>
      <c r="G12" s="17">
        <f>F12/E12*100</f>
        <v>104.16666666666667</v>
      </c>
      <c r="H12" s="13"/>
      <c r="I12" s="49">
        <f>L12+O12+R12</f>
        <v>25</v>
      </c>
      <c r="J12" s="18">
        <f>M12+P12+S12</f>
        <v>25</v>
      </c>
      <c r="K12" s="54">
        <f aca="true" t="shared" si="5" ref="K12:K21">J12/I12*100</f>
        <v>100</v>
      </c>
      <c r="L12" s="15"/>
      <c r="M12" s="10"/>
      <c r="N12" s="47"/>
      <c r="O12" s="15">
        <v>25</v>
      </c>
      <c r="P12" s="18">
        <v>25</v>
      </c>
      <c r="Q12" s="51">
        <f aca="true" t="shared" si="6" ref="Q12:Q21">P12/O12*100</f>
        <v>100</v>
      </c>
      <c r="R12" s="15"/>
      <c r="S12" s="10"/>
      <c r="T12" s="47"/>
    </row>
    <row r="13" spans="1:20" s="36" customFormat="1" ht="13.5" customHeight="1">
      <c r="A13" s="19" t="s">
        <v>14</v>
      </c>
      <c r="B13" s="48">
        <f t="shared" si="2"/>
        <v>14940</v>
      </c>
      <c r="C13" s="8">
        <f t="shared" si="3"/>
        <v>14868</v>
      </c>
      <c r="D13" s="9">
        <f t="shared" si="4"/>
        <v>99.51807228915662</v>
      </c>
      <c r="E13" s="7"/>
      <c r="F13" s="10"/>
      <c r="G13" s="9"/>
      <c r="H13" s="11"/>
      <c r="I13" s="48">
        <f aca="true" t="shared" si="7" ref="I13:I33">L13+O13+R13</f>
        <v>14940</v>
      </c>
      <c r="J13" s="10">
        <v>14868</v>
      </c>
      <c r="K13" s="53">
        <f t="shared" si="5"/>
        <v>99.51807228915662</v>
      </c>
      <c r="L13" s="7">
        <v>8670</v>
      </c>
      <c r="M13" s="10">
        <v>8371</v>
      </c>
      <c r="N13" s="47">
        <f>M13/L13*100</f>
        <v>96.5513264129181</v>
      </c>
      <c r="O13" s="7">
        <v>4600</v>
      </c>
      <c r="P13" s="10">
        <v>4614</v>
      </c>
      <c r="Q13" s="47">
        <f t="shared" si="6"/>
        <v>100.30434782608695</v>
      </c>
      <c r="R13" s="7">
        <v>1670</v>
      </c>
      <c r="S13" s="10">
        <v>1887</v>
      </c>
      <c r="T13" s="47">
        <f aca="true" t="shared" si="8" ref="T13:T18">S13/R13*100</f>
        <v>112.9940119760479</v>
      </c>
    </row>
    <row r="14" spans="1:20" s="36" customFormat="1" ht="12" customHeight="1">
      <c r="A14" s="20" t="s">
        <v>15</v>
      </c>
      <c r="B14" s="49">
        <f t="shared" si="2"/>
        <v>2035</v>
      </c>
      <c r="C14" s="16">
        <f t="shared" si="3"/>
        <v>1825</v>
      </c>
      <c r="D14" s="17">
        <f t="shared" si="4"/>
        <v>89.68058968058969</v>
      </c>
      <c r="E14" s="15"/>
      <c r="F14" s="10"/>
      <c r="G14" s="9"/>
      <c r="H14" s="13"/>
      <c r="I14" s="49">
        <f t="shared" si="7"/>
        <v>2035</v>
      </c>
      <c r="J14" s="18">
        <f aca="true" t="shared" si="9" ref="J14:J32">M14+P14+S14</f>
        <v>1825</v>
      </c>
      <c r="K14" s="54">
        <f t="shared" si="5"/>
        <v>89.68058968058969</v>
      </c>
      <c r="L14" s="15">
        <v>1470</v>
      </c>
      <c r="M14" s="18">
        <v>1262</v>
      </c>
      <c r="N14" s="51">
        <f>M14/L14*100</f>
        <v>85.85034013605443</v>
      </c>
      <c r="O14" s="15">
        <v>314</v>
      </c>
      <c r="P14" s="18">
        <v>309</v>
      </c>
      <c r="Q14" s="51">
        <f t="shared" si="6"/>
        <v>98.40764331210191</v>
      </c>
      <c r="R14" s="15">
        <v>251</v>
      </c>
      <c r="S14" s="18">
        <v>254</v>
      </c>
      <c r="T14" s="51">
        <f t="shared" si="8"/>
        <v>101.19521912350598</v>
      </c>
    </row>
    <row r="15" spans="1:20" s="38" customFormat="1" ht="11.25" customHeight="1">
      <c r="A15" s="21" t="s">
        <v>16</v>
      </c>
      <c r="B15" s="50">
        <f t="shared" si="2"/>
        <v>12905</v>
      </c>
      <c r="C15" s="23">
        <f t="shared" si="3"/>
        <v>13047</v>
      </c>
      <c r="D15" s="24">
        <f t="shared" si="4"/>
        <v>101.10034870205347</v>
      </c>
      <c r="E15" s="22"/>
      <c r="F15" s="10"/>
      <c r="G15" s="9"/>
      <c r="H15" s="26"/>
      <c r="I15" s="50">
        <f t="shared" si="7"/>
        <v>12905</v>
      </c>
      <c r="J15" s="25">
        <f t="shared" si="9"/>
        <v>13047</v>
      </c>
      <c r="K15" s="55">
        <f t="shared" si="5"/>
        <v>101.10034870205347</v>
      </c>
      <c r="L15" s="22">
        <v>7200</v>
      </c>
      <c r="M15" s="25">
        <v>7109</v>
      </c>
      <c r="N15" s="51">
        <f>M15/L15*100</f>
        <v>98.73611111111111</v>
      </c>
      <c r="O15" s="22">
        <v>4286</v>
      </c>
      <c r="P15" s="25">
        <v>4305</v>
      </c>
      <c r="Q15" s="52">
        <f t="shared" si="6"/>
        <v>100.44330377974802</v>
      </c>
      <c r="R15" s="22">
        <v>1419</v>
      </c>
      <c r="S15" s="25">
        <v>1633</v>
      </c>
      <c r="T15" s="52">
        <f t="shared" si="8"/>
        <v>115.08104298801973</v>
      </c>
    </row>
    <row r="16" spans="1:20" s="36" customFormat="1" ht="11.25" customHeight="1">
      <c r="A16" s="20" t="s">
        <v>17</v>
      </c>
      <c r="B16" s="49">
        <f t="shared" si="2"/>
        <v>1948</v>
      </c>
      <c r="C16" s="16">
        <f t="shared" si="3"/>
        <v>1966</v>
      </c>
      <c r="D16" s="17">
        <f t="shared" si="4"/>
        <v>100.92402464065708</v>
      </c>
      <c r="E16" s="15"/>
      <c r="F16" s="10"/>
      <c r="G16" s="9"/>
      <c r="H16" s="13"/>
      <c r="I16" s="49">
        <f t="shared" si="7"/>
        <v>1948</v>
      </c>
      <c r="J16" s="18">
        <f t="shared" si="9"/>
        <v>1966</v>
      </c>
      <c r="K16" s="54">
        <f t="shared" si="5"/>
        <v>100.92402464065708</v>
      </c>
      <c r="L16" s="15">
        <v>300</v>
      </c>
      <c r="M16" s="18">
        <v>273</v>
      </c>
      <c r="N16" s="51">
        <f>M16/L16*100</f>
        <v>91</v>
      </c>
      <c r="O16" s="15">
        <v>1225</v>
      </c>
      <c r="P16" s="18">
        <v>1232</v>
      </c>
      <c r="Q16" s="51">
        <f t="shared" si="6"/>
        <v>100.57142857142858</v>
      </c>
      <c r="R16" s="15">
        <v>423</v>
      </c>
      <c r="S16" s="18">
        <v>461</v>
      </c>
      <c r="T16" s="51">
        <f t="shared" si="8"/>
        <v>108.98345153664302</v>
      </c>
    </row>
    <row r="17" spans="1:20" s="36" customFormat="1" ht="11.25" customHeight="1">
      <c r="A17" s="20" t="s">
        <v>18</v>
      </c>
      <c r="B17" s="49">
        <f t="shared" si="2"/>
        <v>10957</v>
      </c>
      <c r="C17" s="16">
        <f t="shared" si="3"/>
        <v>11081</v>
      </c>
      <c r="D17" s="17">
        <f t="shared" si="4"/>
        <v>101.13169663228987</v>
      </c>
      <c r="E17" s="15"/>
      <c r="F17" s="10"/>
      <c r="G17" s="9"/>
      <c r="H17" s="13"/>
      <c r="I17" s="49">
        <f t="shared" si="7"/>
        <v>10957</v>
      </c>
      <c r="J17" s="18">
        <f t="shared" si="9"/>
        <v>11081</v>
      </c>
      <c r="K17" s="54">
        <f t="shared" si="5"/>
        <v>101.13169663228987</v>
      </c>
      <c r="L17" s="15">
        <v>6900</v>
      </c>
      <c r="M17" s="18">
        <v>6836</v>
      </c>
      <c r="N17" s="51">
        <f>M17/L17*100</f>
        <v>99.07246376811594</v>
      </c>
      <c r="O17" s="15">
        <v>3061</v>
      </c>
      <c r="P17" s="18">
        <v>3073</v>
      </c>
      <c r="Q17" s="51">
        <f t="shared" si="6"/>
        <v>100.3920287487749</v>
      </c>
      <c r="R17" s="15">
        <v>996</v>
      </c>
      <c r="S17" s="18">
        <v>1172</v>
      </c>
      <c r="T17" s="51">
        <f t="shared" si="8"/>
        <v>117.67068273092369</v>
      </c>
    </row>
    <row r="18" spans="1:20" s="36" customFormat="1" ht="12" customHeight="1">
      <c r="A18" s="19" t="s">
        <v>19</v>
      </c>
      <c r="B18" s="48">
        <f t="shared" si="2"/>
        <v>733</v>
      </c>
      <c r="C18" s="8">
        <f t="shared" si="3"/>
        <v>957</v>
      </c>
      <c r="D18" s="9">
        <f t="shared" si="4"/>
        <v>130.5593451568895</v>
      </c>
      <c r="E18" s="7">
        <v>648</v>
      </c>
      <c r="F18" s="10">
        <v>864</v>
      </c>
      <c r="G18" s="9">
        <f>F18/E18*100</f>
        <v>133.33333333333331</v>
      </c>
      <c r="H18" s="13"/>
      <c r="I18" s="48">
        <f t="shared" si="7"/>
        <v>85</v>
      </c>
      <c r="J18" s="10">
        <f t="shared" si="9"/>
        <v>93</v>
      </c>
      <c r="K18" s="53">
        <f t="shared" si="5"/>
        <v>109.41176470588236</v>
      </c>
      <c r="L18" s="15"/>
      <c r="M18" s="10"/>
      <c r="N18" s="47"/>
      <c r="O18" s="7">
        <v>60</v>
      </c>
      <c r="P18" s="10">
        <v>60</v>
      </c>
      <c r="Q18" s="47">
        <f t="shared" si="6"/>
        <v>100</v>
      </c>
      <c r="R18" s="7">
        <v>25</v>
      </c>
      <c r="S18" s="10">
        <v>33</v>
      </c>
      <c r="T18" s="47">
        <f t="shared" si="8"/>
        <v>132</v>
      </c>
    </row>
    <row r="19" spans="1:20" s="39" customFormat="1" ht="24.75" customHeight="1">
      <c r="A19" s="19" t="s">
        <v>20</v>
      </c>
      <c r="B19" s="48">
        <f t="shared" si="2"/>
        <v>18</v>
      </c>
      <c r="C19" s="8">
        <f t="shared" si="3"/>
        <v>33</v>
      </c>
      <c r="D19" s="9">
        <f t="shared" si="4"/>
        <v>183.33333333333331</v>
      </c>
      <c r="E19" s="7"/>
      <c r="F19" s="10">
        <v>14</v>
      </c>
      <c r="G19" s="9"/>
      <c r="H19" s="11"/>
      <c r="I19" s="48">
        <f t="shared" si="7"/>
        <v>18</v>
      </c>
      <c r="J19" s="10">
        <f t="shared" si="9"/>
        <v>19</v>
      </c>
      <c r="K19" s="53">
        <f t="shared" si="5"/>
        <v>105.55555555555556</v>
      </c>
      <c r="L19" s="7"/>
      <c r="M19" s="10"/>
      <c r="N19" s="47"/>
      <c r="O19" s="7">
        <v>18</v>
      </c>
      <c r="P19" s="10">
        <v>19</v>
      </c>
      <c r="Q19" s="47">
        <f t="shared" si="6"/>
        <v>105.55555555555556</v>
      </c>
      <c r="R19" s="7"/>
      <c r="S19" s="10"/>
      <c r="T19" s="47"/>
    </row>
    <row r="20" spans="1:20" s="36" customFormat="1" ht="22.5" customHeight="1">
      <c r="A20" s="12" t="s">
        <v>21</v>
      </c>
      <c r="B20" s="48">
        <f t="shared" si="2"/>
        <v>19350</v>
      </c>
      <c r="C20" s="8">
        <f t="shared" si="3"/>
        <v>10871</v>
      </c>
      <c r="D20" s="9">
        <f t="shared" si="4"/>
        <v>56.18087855297158</v>
      </c>
      <c r="E20" s="7">
        <f>E21+E27+E28+E29+E30+E31+E32+E33</f>
        <v>14621</v>
      </c>
      <c r="F20" s="10">
        <f>F21+F27+F28+F29+F30+F31+F32+F33</f>
        <v>6201</v>
      </c>
      <c r="G20" s="9">
        <f>F20/E20*100</f>
        <v>42.41159975377881</v>
      </c>
      <c r="H20" s="11"/>
      <c r="I20" s="48">
        <f t="shared" si="7"/>
        <v>4729</v>
      </c>
      <c r="J20" s="10">
        <f t="shared" si="9"/>
        <v>4670</v>
      </c>
      <c r="K20" s="53">
        <f t="shared" si="5"/>
        <v>98.75237893846479</v>
      </c>
      <c r="L20" s="7">
        <v>2901</v>
      </c>
      <c r="M20" s="7">
        <v>2879</v>
      </c>
      <c r="N20" s="47">
        <f>M20/L20*100</f>
        <v>99.24164081351257</v>
      </c>
      <c r="O20" s="7">
        <f>O21+O27+O28+O29+O30+O31+O31+O32+O33</f>
        <v>1383</v>
      </c>
      <c r="P20" s="7">
        <f>P21+P27+P28+P29+P30+P31+P31+P32+P33</f>
        <v>997</v>
      </c>
      <c r="Q20" s="47">
        <f t="shared" si="6"/>
        <v>72.08966015907447</v>
      </c>
      <c r="R20" s="7">
        <f>R21+R27+R28+R29+R30+R31+R32+R33</f>
        <v>445</v>
      </c>
      <c r="S20" s="7">
        <f>S21+S27+S28+S29+S30+S31+S32+S33</f>
        <v>794</v>
      </c>
      <c r="T20" s="47">
        <f>S20/R20*100</f>
        <v>178.42696629213484</v>
      </c>
    </row>
    <row r="21" spans="1:20" s="36" customFormat="1" ht="33" customHeight="1">
      <c r="A21" s="19" t="s">
        <v>22</v>
      </c>
      <c r="B21" s="48">
        <f t="shared" si="2"/>
        <v>9749</v>
      </c>
      <c r="C21" s="8">
        <f t="shared" si="3"/>
        <v>9768</v>
      </c>
      <c r="D21" s="9">
        <f t="shared" si="4"/>
        <v>100.1948917837727</v>
      </c>
      <c r="E21" s="7">
        <f>E23+E24+E26</f>
        <v>5854</v>
      </c>
      <c r="F21" s="10">
        <f>F22+F23+F24+F25+F26</f>
        <v>5933</v>
      </c>
      <c r="G21" s="9">
        <f>F21/E21*100</f>
        <v>101.34950461223096</v>
      </c>
      <c r="H21" s="11"/>
      <c r="I21" s="48">
        <f t="shared" si="7"/>
        <v>3895</v>
      </c>
      <c r="J21" s="10">
        <f t="shared" si="9"/>
        <v>3835</v>
      </c>
      <c r="K21" s="53">
        <f t="shared" si="5"/>
        <v>98.45956354300385</v>
      </c>
      <c r="L21" s="7">
        <v>2392</v>
      </c>
      <c r="M21" s="7">
        <v>2394</v>
      </c>
      <c r="N21" s="47">
        <f>M21/L21*100</f>
        <v>100.08361204013379</v>
      </c>
      <c r="O21" s="7">
        <v>1313</v>
      </c>
      <c r="P21" s="10">
        <v>942</v>
      </c>
      <c r="Q21" s="47">
        <f t="shared" si="6"/>
        <v>71.74409748667175</v>
      </c>
      <c r="R21" s="7">
        <v>190</v>
      </c>
      <c r="S21" s="10">
        <v>499</v>
      </c>
      <c r="T21" s="47" t="s">
        <v>38</v>
      </c>
    </row>
    <row r="22" spans="1:20" s="36" customFormat="1" ht="12" customHeight="1">
      <c r="A22" s="20" t="s">
        <v>23</v>
      </c>
      <c r="B22" s="48">
        <f t="shared" si="2"/>
        <v>0</v>
      </c>
      <c r="C22" s="8">
        <f t="shared" si="3"/>
        <v>1</v>
      </c>
      <c r="D22" s="9"/>
      <c r="E22" s="15"/>
      <c r="F22" s="18">
        <v>1</v>
      </c>
      <c r="G22" s="9"/>
      <c r="H22" s="11"/>
      <c r="I22" s="49">
        <f t="shared" si="7"/>
        <v>0</v>
      </c>
      <c r="J22" s="18">
        <f t="shared" si="9"/>
        <v>0</v>
      </c>
      <c r="K22" s="53"/>
      <c r="L22" s="7"/>
      <c r="M22" s="10"/>
      <c r="N22" s="47"/>
      <c r="O22" s="7"/>
      <c r="P22" s="10"/>
      <c r="Q22" s="47"/>
      <c r="R22" s="7"/>
      <c r="S22" s="10"/>
      <c r="T22" s="47"/>
    </row>
    <row r="23" spans="1:20" s="36" customFormat="1" ht="89.25" customHeight="1">
      <c r="A23" s="20" t="s">
        <v>24</v>
      </c>
      <c r="B23" s="49">
        <f t="shared" si="2"/>
        <v>6917</v>
      </c>
      <c r="C23" s="16">
        <f t="shared" si="3"/>
        <v>6920</v>
      </c>
      <c r="D23" s="17">
        <f>C23/B23*100</f>
        <v>100.04337140378776</v>
      </c>
      <c r="E23" s="15">
        <v>3390</v>
      </c>
      <c r="F23" s="18">
        <v>3460</v>
      </c>
      <c r="G23" s="17">
        <f>F23/E23*100</f>
        <v>102.06489675516224</v>
      </c>
      <c r="H23" s="13"/>
      <c r="I23" s="49">
        <f t="shared" si="7"/>
        <v>3527</v>
      </c>
      <c r="J23" s="18">
        <f t="shared" si="9"/>
        <v>3460</v>
      </c>
      <c r="K23" s="54">
        <f>J23/I23*100</f>
        <v>98.10036858519989</v>
      </c>
      <c r="L23" s="15">
        <v>2035</v>
      </c>
      <c r="M23" s="18">
        <v>2041</v>
      </c>
      <c r="N23" s="51">
        <f>M23/L23*100</f>
        <v>100.2948402948403</v>
      </c>
      <c r="O23" s="15">
        <v>1302</v>
      </c>
      <c r="P23" s="18">
        <v>931</v>
      </c>
      <c r="Q23" s="51">
        <f>P23/O23*100</f>
        <v>71.50537634408603</v>
      </c>
      <c r="R23" s="15">
        <v>190</v>
      </c>
      <c r="S23" s="18">
        <v>488</v>
      </c>
      <c r="T23" s="51" t="s">
        <v>38</v>
      </c>
    </row>
    <row r="24" spans="1:20" s="36" customFormat="1" ht="88.5" customHeight="1">
      <c r="A24" s="20" t="s">
        <v>25</v>
      </c>
      <c r="B24" s="49">
        <f t="shared" si="2"/>
        <v>2656</v>
      </c>
      <c r="C24" s="16">
        <f t="shared" si="3"/>
        <v>2675</v>
      </c>
      <c r="D24" s="17">
        <f>C24/B24*100</f>
        <v>100.71536144578313</v>
      </c>
      <c r="E24" s="15">
        <v>2400</v>
      </c>
      <c r="F24" s="18">
        <v>2408</v>
      </c>
      <c r="G24" s="17">
        <f>F24/E24*100</f>
        <v>100.33333333333334</v>
      </c>
      <c r="H24" s="13"/>
      <c r="I24" s="49">
        <f t="shared" si="7"/>
        <v>256</v>
      </c>
      <c r="J24" s="18">
        <f t="shared" si="9"/>
        <v>267</v>
      </c>
      <c r="K24" s="54">
        <f>J24/I24*100</f>
        <v>104.296875</v>
      </c>
      <c r="L24" s="15">
        <v>245</v>
      </c>
      <c r="M24" s="18">
        <v>245</v>
      </c>
      <c r="N24" s="51">
        <f>M24/L24*100</f>
        <v>100</v>
      </c>
      <c r="O24" s="15">
        <v>11</v>
      </c>
      <c r="P24" s="18">
        <v>11</v>
      </c>
      <c r="Q24" s="47"/>
      <c r="R24" s="15"/>
      <c r="S24" s="18">
        <v>11</v>
      </c>
      <c r="T24" s="47"/>
    </row>
    <row r="25" spans="1:20" s="36" customFormat="1" ht="20.25" customHeight="1">
      <c r="A25" s="20" t="s">
        <v>44</v>
      </c>
      <c r="B25" s="49">
        <v>112</v>
      </c>
      <c r="C25" s="16">
        <v>112</v>
      </c>
      <c r="D25" s="17">
        <v>100</v>
      </c>
      <c r="E25" s="15"/>
      <c r="F25" s="18"/>
      <c r="G25" s="17"/>
      <c r="H25" s="13"/>
      <c r="I25" s="49">
        <f t="shared" si="7"/>
        <v>112</v>
      </c>
      <c r="J25" s="18">
        <f t="shared" si="9"/>
        <v>112</v>
      </c>
      <c r="K25" s="54">
        <f>J25/I25*100</f>
        <v>100</v>
      </c>
      <c r="L25" s="15">
        <v>112</v>
      </c>
      <c r="M25" s="18">
        <v>112</v>
      </c>
      <c r="N25" s="51">
        <f>M25/L25*100</f>
        <v>100</v>
      </c>
      <c r="O25" s="15"/>
      <c r="P25" s="18"/>
      <c r="Q25" s="47"/>
      <c r="R25" s="15"/>
      <c r="S25" s="18"/>
      <c r="T25" s="47"/>
    </row>
    <row r="26" spans="1:20" s="36" customFormat="1" ht="13.5" customHeight="1">
      <c r="A26" s="20" t="s">
        <v>26</v>
      </c>
      <c r="B26" s="49">
        <f aca="true" t="shared" si="10" ref="B26:C33">E26+I26</f>
        <v>64</v>
      </c>
      <c r="C26" s="16">
        <f t="shared" si="10"/>
        <v>64</v>
      </c>
      <c r="D26" s="17">
        <f aca="true" t="shared" si="11" ref="D26:D31">C26/B26*100</f>
        <v>100</v>
      </c>
      <c r="E26" s="15">
        <v>64</v>
      </c>
      <c r="F26" s="18">
        <v>64</v>
      </c>
      <c r="G26" s="17">
        <f aca="true" t="shared" si="12" ref="G26:G31">F26/E26*100</f>
        <v>100</v>
      </c>
      <c r="H26" s="13"/>
      <c r="I26" s="49">
        <f t="shared" si="7"/>
        <v>0</v>
      </c>
      <c r="J26" s="18">
        <f t="shared" si="9"/>
        <v>0</v>
      </c>
      <c r="K26" s="53"/>
      <c r="L26" s="15"/>
      <c r="M26" s="10"/>
      <c r="N26" s="47"/>
      <c r="O26" s="15"/>
      <c r="P26" s="18"/>
      <c r="Q26" s="47"/>
      <c r="R26" s="15"/>
      <c r="S26" s="18"/>
      <c r="T26" s="47"/>
    </row>
    <row r="27" spans="1:20" s="36" customFormat="1" ht="13.5" customHeight="1">
      <c r="A27" s="19" t="s">
        <v>27</v>
      </c>
      <c r="B27" s="48">
        <f t="shared" si="10"/>
        <v>289</v>
      </c>
      <c r="C27" s="8">
        <f t="shared" si="10"/>
        <v>334</v>
      </c>
      <c r="D27" s="9">
        <f t="shared" si="11"/>
        <v>115.57093425605535</v>
      </c>
      <c r="E27" s="7">
        <v>136</v>
      </c>
      <c r="F27" s="10">
        <v>180</v>
      </c>
      <c r="G27" s="9">
        <f t="shared" si="12"/>
        <v>132.35294117647058</v>
      </c>
      <c r="H27" s="13"/>
      <c r="I27" s="48">
        <f t="shared" si="7"/>
        <v>153</v>
      </c>
      <c r="J27" s="10">
        <f t="shared" si="9"/>
        <v>154</v>
      </c>
      <c r="K27" s="53">
        <f>J27/I27*100</f>
        <v>100.65359477124183</v>
      </c>
      <c r="L27" s="7">
        <v>153</v>
      </c>
      <c r="M27" s="10">
        <v>154</v>
      </c>
      <c r="N27" s="47">
        <f>M27/L27*100</f>
        <v>100.65359477124183</v>
      </c>
      <c r="O27" s="15"/>
      <c r="P27" s="18"/>
      <c r="Q27" s="47"/>
      <c r="R27" s="15"/>
      <c r="S27" s="18"/>
      <c r="T27" s="47"/>
    </row>
    <row r="28" spans="1:20" s="39" customFormat="1" ht="21" customHeight="1">
      <c r="A28" s="19" t="s">
        <v>28</v>
      </c>
      <c r="B28" s="48">
        <f t="shared" si="10"/>
        <v>1837</v>
      </c>
      <c r="C28" s="8">
        <f t="shared" si="10"/>
        <v>1841</v>
      </c>
      <c r="D28" s="9">
        <f t="shared" si="11"/>
        <v>100.21774632553075</v>
      </c>
      <c r="E28" s="7">
        <v>1837</v>
      </c>
      <c r="F28" s="10">
        <v>1841</v>
      </c>
      <c r="G28" s="9">
        <f t="shared" si="12"/>
        <v>100.21774632553075</v>
      </c>
      <c r="H28" s="11"/>
      <c r="I28" s="49">
        <f t="shared" si="7"/>
        <v>0</v>
      </c>
      <c r="J28" s="18">
        <f t="shared" si="9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30.75" customHeight="1">
      <c r="A29" s="19" t="s">
        <v>29</v>
      </c>
      <c r="B29" s="48">
        <f t="shared" si="10"/>
        <v>4550</v>
      </c>
      <c r="C29" s="8">
        <f t="shared" si="10"/>
        <v>4558</v>
      </c>
      <c r="D29" s="9">
        <f t="shared" si="11"/>
        <v>100.17582417582418</v>
      </c>
      <c r="E29" s="7">
        <v>4550</v>
      </c>
      <c r="F29" s="10">
        <v>4558</v>
      </c>
      <c r="G29" s="9">
        <f t="shared" si="12"/>
        <v>100.17582417582418</v>
      </c>
      <c r="H29" s="11"/>
      <c r="I29" s="49">
        <f t="shared" si="7"/>
        <v>0</v>
      </c>
      <c r="J29" s="18">
        <f t="shared" si="9"/>
        <v>0</v>
      </c>
      <c r="K29" s="53"/>
      <c r="L29" s="7"/>
      <c r="M29" s="10"/>
      <c r="N29" s="47"/>
      <c r="O29" s="7"/>
      <c r="P29" s="10"/>
      <c r="Q29" s="47"/>
      <c r="R29" s="7"/>
      <c r="S29" s="10"/>
      <c r="T29" s="47"/>
    </row>
    <row r="30" spans="1:20" s="36" customFormat="1" ht="21.75" customHeight="1">
      <c r="A30" s="19" t="s">
        <v>30</v>
      </c>
      <c r="B30" s="48">
        <f t="shared" si="10"/>
        <v>1270</v>
      </c>
      <c r="C30" s="8">
        <f t="shared" si="10"/>
        <v>1272</v>
      </c>
      <c r="D30" s="9">
        <f t="shared" si="11"/>
        <v>100.15748031496064</v>
      </c>
      <c r="E30" s="7">
        <v>630</v>
      </c>
      <c r="F30" s="10">
        <v>636</v>
      </c>
      <c r="G30" s="9">
        <f t="shared" si="12"/>
        <v>100.95238095238095</v>
      </c>
      <c r="H30" s="27" t="e">
        <f>F30/#REF!*100</f>
        <v>#REF!</v>
      </c>
      <c r="I30" s="48">
        <f t="shared" si="7"/>
        <v>640</v>
      </c>
      <c r="J30" s="10">
        <f t="shared" si="9"/>
        <v>636</v>
      </c>
      <c r="K30" s="53">
        <f>J30/I30*100</f>
        <v>99.375</v>
      </c>
      <c r="L30" s="7">
        <v>315</v>
      </c>
      <c r="M30" s="10">
        <v>286</v>
      </c>
      <c r="N30" s="47">
        <f>M30/L30*100</f>
        <v>90.7936507936508</v>
      </c>
      <c r="O30" s="7">
        <v>70</v>
      </c>
      <c r="P30" s="10">
        <v>55</v>
      </c>
      <c r="Q30" s="47">
        <f>P30/O30*100</f>
        <v>78.57142857142857</v>
      </c>
      <c r="R30" s="7">
        <v>255</v>
      </c>
      <c r="S30" s="10">
        <v>295</v>
      </c>
      <c r="T30" s="47">
        <f>S30/R30*100</f>
        <v>115.68627450980394</v>
      </c>
    </row>
    <row r="31" spans="1:20" s="36" customFormat="1" ht="21" customHeight="1">
      <c r="A31" s="19" t="s">
        <v>31</v>
      </c>
      <c r="B31" s="48">
        <f t="shared" si="10"/>
        <v>1614</v>
      </c>
      <c r="C31" s="8">
        <f t="shared" si="10"/>
        <v>1647</v>
      </c>
      <c r="D31" s="9">
        <f t="shared" si="11"/>
        <v>102.0446096654275</v>
      </c>
      <c r="E31" s="7">
        <v>1614</v>
      </c>
      <c r="F31" s="10">
        <v>1647</v>
      </c>
      <c r="G31" s="9">
        <f t="shared" si="12"/>
        <v>102.0446096654275</v>
      </c>
      <c r="H31" s="13"/>
      <c r="I31" s="49">
        <f t="shared" si="7"/>
        <v>0</v>
      </c>
      <c r="J31" s="10">
        <f t="shared" si="9"/>
        <v>0</v>
      </c>
      <c r="K31" s="53"/>
      <c r="L31" s="15"/>
      <c r="M31" s="10"/>
      <c r="N31" s="47"/>
      <c r="O31" s="15"/>
      <c r="P31" s="18"/>
      <c r="Q31" s="47"/>
      <c r="R31" s="15"/>
      <c r="S31" s="18"/>
      <c r="T31" s="47"/>
    </row>
    <row r="32" spans="1:20" s="39" customFormat="1" ht="13.5" customHeight="1">
      <c r="A32" s="19" t="s">
        <v>32</v>
      </c>
      <c r="B32" s="48">
        <f t="shared" si="10"/>
        <v>41</v>
      </c>
      <c r="C32" s="8">
        <f t="shared" si="10"/>
        <v>44</v>
      </c>
      <c r="D32" s="9"/>
      <c r="E32" s="7"/>
      <c r="F32" s="10">
        <v>3</v>
      </c>
      <c r="G32" s="9"/>
      <c r="H32" s="11"/>
      <c r="I32" s="48">
        <f t="shared" si="7"/>
        <v>41</v>
      </c>
      <c r="J32" s="18">
        <f t="shared" si="9"/>
        <v>41</v>
      </c>
      <c r="K32" s="53"/>
      <c r="L32" s="7">
        <v>41</v>
      </c>
      <c r="M32" s="10">
        <v>41</v>
      </c>
      <c r="N32" s="47">
        <v>100</v>
      </c>
      <c r="O32" s="7"/>
      <c r="P32" s="10"/>
      <c r="Q32" s="47"/>
      <c r="R32" s="7"/>
      <c r="S32" s="10"/>
      <c r="T32" s="47"/>
    </row>
    <row r="33" spans="1:20" s="36" customFormat="1" ht="13.5" customHeight="1">
      <c r="A33" s="28" t="s">
        <v>33</v>
      </c>
      <c r="B33" s="48">
        <f t="shared" si="10"/>
        <v>0</v>
      </c>
      <c r="C33" s="8">
        <f t="shared" si="10"/>
        <v>-8597</v>
      </c>
      <c r="D33" s="9"/>
      <c r="E33" s="15"/>
      <c r="F33" s="10">
        <v>-8597</v>
      </c>
      <c r="G33" s="9"/>
      <c r="H33" s="13"/>
      <c r="I33" s="49">
        <f t="shared" si="7"/>
        <v>0</v>
      </c>
      <c r="J33" s="10"/>
      <c r="K33" s="53"/>
      <c r="L33" s="15"/>
      <c r="M33" s="10"/>
      <c r="N33" s="53"/>
      <c r="O33" s="56"/>
      <c r="P33" s="18"/>
      <c r="Q33" s="47"/>
      <c r="R33" s="15"/>
      <c r="S33" s="18"/>
      <c r="T33" s="47"/>
    </row>
    <row r="34" spans="1:20" s="36" customFormat="1" ht="12.75">
      <c r="A34" s="29"/>
      <c r="B34" s="29"/>
      <c r="C34" s="30"/>
      <c r="D34" s="31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30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40"/>
      <c r="N38" s="41"/>
      <c r="O38" s="29"/>
      <c r="P38" s="29"/>
      <c r="Q38" s="29"/>
      <c r="R38" s="29"/>
      <c r="S38" s="29"/>
      <c r="T38" s="29"/>
    </row>
    <row r="39" spans="1:20" s="36" customFormat="1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32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29"/>
      <c r="B185" s="29"/>
      <c r="C185" s="29"/>
      <c r="D185" s="35"/>
      <c r="E185" s="29"/>
      <c r="F185" s="29"/>
      <c r="G185" s="29"/>
      <c r="H185" s="29"/>
      <c r="I185" s="29"/>
      <c r="J185" s="33"/>
      <c r="K185" s="34"/>
      <c r="L185" s="29"/>
      <c r="M185" s="29"/>
      <c r="N185" s="29"/>
      <c r="O185" s="29"/>
      <c r="P185" s="29"/>
      <c r="Q185" s="29"/>
      <c r="R185" s="29"/>
      <c r="S185" s="29"/>
      <c r="T185" s="29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2.75">
      <c r="A223" s="36"/>
      <c r="B223" s="36"/>
      <c r="C223" s="36"/>
      <c r="D223" s="37"/>
      <c r="E223" s="36"/>
      <c r="F223" s="36"/>
      <c r="G223" s="36"/>
      <c r="H223" s="36"/>
      <c r="I223" s="36"/>
      <c r="J223" s="33"/>
      <c r="K223" s="34"/>
      <c r="L223" s="36"/>
      <c r="M223" s="36"/>
      <c r="N223" s="36"/>
      <c r="O223" s="36"/>
      <c r="P223" s="36"/>
      <c r="Q223" s="36"/>
      <c r="R223" s="36"/>
      <c r="S223" s="36"/>
      <c r="T223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17" bottom="0.17" header="0.17" footer="0.17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51</v>
      </c>
      <c r="D4" s="65" t="s">
        <v>2</v>
      </c>
      <c r="E4" s="61" t="s">
        <v>35</v>
      </c>
      <c r="F4" s="63" t="s">
        <v>52</v>
      </c>
      <c r="G4" s="65" t="s">
        <v>3</v>
      </c>
      <c r="H4" s="5"/>
      <c r="I4" s="61" t="s">
        <v>36</v>
      </c>
      <c r="J4" s="63" t="s">
        <v>53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54</v>
      </c>
      <c r="N5" s="45" t="s">
        <v>8</v>
      </c>
      <c r="O5" s="42" t="s">
        <v>37</v>
      </c>
      <c r="P5" s="43" t="s">
        <v>54</v>
      </c>
      <c r="Q5" s="45" t="s">
        <v>8</v>
      </c>
      <c r="R5" s="58" t="s">
        <v>37</v>
      </c>
      <c r="S5" s="43" t="s">
        <v>55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76095</v>
      </c>
      <c r="C6" s="8">
        <f aca="true" t="shared" si="1" ref="C6:C23">F6+J6</f>
        <v>46674</v>
      </c>
      <c r="D6" s="9">
        <f aca="true" t="shared" si="2" ref="D6:D17">C6/B6*100</f>
        <v>61.3364872856298</v>
      </c>
      <c r="E6" s="7">
        <f>E7+E19</f>
        <v>48953</v>
      </c>
      <c r="F6" s="10">
        <f>F7+F19</f>
        <v>27441</v>
      </c>
      <c r="G6" s="9">
        <f aca="true" t="shared" si="3" ref="G6:G11">F6/E6*100</f>
        <v>56.05580863277021</v>
      </c>
      <c r="H6" s="11"/>
      <c r="I6" s="48">
        <f aca="true" t="shared" si="4" ref="I6:I31">L6+O6+R6</f>
        <v>27142</v>
      </c>
      <c r="J6" s="48">
        <f aca="true" t="shared" si="5" ref="J6:J31">M6+P6+S6</f>
        <v>19233</v>
      </c>
      <c r="K6" s="53">
        <f>J6/I6*100</f>
        <v>70.86065875764498</v>
      </c>
      <c r="L6" s="46">
        <f>L7+L19</f>
        <v>14777</v>
      </c>
      <c r="M6" s="46">
        <f>M7+M19</f>
        <v>10269</v>
      </c>
      <c r="N6" s="47">
        <f>M6/L6*100</f>
        <v>69.49313121743249</v>
      </c>
      <c r="O6" s="46">
        <f>O7+O19</f>
        <v>10124</v>
      </c>
      <c r="P6" s="46">
        <f>P7+P19</f>
        <v>7038</v>
      </c>
      <c r="Q6" s="53">
        <f>P6/O6*100</f>
        <v>69.51797708415646</v>
      </c>
      <c r="R6" s="10">
        <f>R7+R19</f>
        <v>2241</v>
      </c>
      <c r="S6" s="11">
        <f>S7+S19</f>
        <v>1926</v>
      </c>
      <c r="T6" s="53">
        <f>S6/R6*100</f>
        <v>85.94377510040161</v>
      </c>
    </row>
    <row r="7" spans="1:20" s="36" customFormat="1" ht="21" customHeight="1">
      <c r="A7" s="12" t="s">
        <v>10</v>
      </c>
      <c r="B7" s="48">
        <f t="shared" si="0"/>
        <v>57810</v>
      </c>
      <c r="C7" s="8">
        <f t="shared" si="1"/>
        <v>40980</v>
      </c>
      <c r="D7" s="9">
        <f t="shared" si="2"/>
        <v>70.88738972496108</v>
      </c>
      <c r="E7" s="7">
        <f>E8+E9+E12+E17+E18</f>
        <v>35050</v>
      </c>
      <c r="F7" s="10">
        <f>F8+F9+F17+F18</f>
        <v>24864</v>
      </c>
      <c r="G7" s="9">
        <f t="shared" si="3"/>
        <v>70.93865905848787</v>
      </c>
      <c r="H7" s="11"/>
      <c r="I7" s="48">
        <f t="shared" si="4"/>
        <v>22760</v>
      </c>
      <c r="J7" s="48">
        <f t="shared" si="5"/>
        <v>16116</v>
      </c>
      <c r="K7" s="53">
        <f>J7/I7*100</f>
        <v>70.80843585237258</v>
      </c>
      <c r="L7" s="7">
        <f>L8+L9+L12+L17+L18</f>
        <v>12410</v>
      </c>
      <c r="M7" s="7">
        <f>M8+M9+M12+M17+M18</f>
        <v>8539</v>
      </c>
      <c r="N7" s="47">
        <f>M7/L7*100</f>
        <v>68.80741337630943</v>
      </c>
      <c r="O7" s="7">
        <f>O8+O9+O12+O17+O18</f>
        <v>8554</v>
      </c>
      <c r="P7" s="7">
        <f>P8+P9+P12+P17+P18</f>
        <v>6265</v>
      </c>
      <c r="Q7" s="47">
        <f>P7/O7*100</f>
        <v>73.240589198036</v>
      </c>
      <c r="R7" s="57">
        <f>R8+R9+R12+R17</f>
        <v>1796</v>
      </c>
      <c r="S7" s="10">
        <f>S8+S9+S12+S17+S18</f>
        <v>1312</v>
      </c>
      <c r="T7" s="47">
        <f>S7/R7*100</f>
        <v>73.05122494432071</v>
      </c>
    </row>
    <row r="8" spans="1:20" s="36" customFormat="1" ht="24" customHeight="1">
      <c r="A8" s="6" t="s">
        <v>45</v>
      </c>
      <c r="B8" s="48">
        <f t="shared" si="0"/>
        <v>40857</v>
      </c>
      <c r="C8" s="8">
        <f t="shared" si="1"/>
        <v>28665</v>
      </c>
      <c r="D8" s="9">
        <f t="shared" si="2"/>
        <v>70.15933622145532</v>
      </c>
      <c r="E8" s="7">
        <v>32707</v>
      </c>
      <c r="F8" s="10">
        <v>22932</v>
      </c>
      <c r="G8" s="9">
        <f t="shared" si="3"/>
        <v>70.11343137554653</v>
      </c>
      <c r="H8" s="13"/>
      <c r="I8" s="48">
        <f t="shared" si="4"/>
        <v>8150</v>
      </c>
      <c r="J8" s="10">
        <f t="shared" si="5"/>
        <v>5733</v>
      </c>
      <c r="K8" s="53">
        <f>J8/I8*100</f>
        <v>70.34355828220859</v>
      </c>
      <c r="L8" s="7">
        <v>3950</v>
      </c>
      <c r="M8" s="10">
        <v>2548</v>
      </c>
      <c r="N8" s="47">
        <f>M8/L8*100</f>
        <v>64.50632911392405</v>
      </c>
      <c r="O8" s="7">
        <v>4013</v>
      </c>
      <c r="P8" s="10">
        <v>3061</v>
      </c>
      <c r="Q8" s="47">
        <f>P8/O8*100</f>
        <v>76.27709942686269</v>
      </c>
      <c r="R8" s="7">
        <v>187</v>
      </c>
      <c r="S8" s="10">
        <v>124</v>
      </c>
      <c r="T8" s="47">
        <f>S8/R8*100</f>
        <v>66.31016042780749</v>
      </c>
    </row>
    <row r="9" spans="1:21" s="36" customFormat="1" ht="13.5" customHeight="1">
      <c r="A9" s="6" t="s">
        <v>11</v>
      </c>
      <c r="B9" s="48">
        <f t="shared" si="0"/>
        <v>1709</v>
      </c>
      <c r="C9" s="8">
        <f t="shared" si="1"/>
        <v>1369</v>
      </c>
      <c r="D9" s="9">
        <f t="shared" si="2"/>
        <v>80.10532475131656</v>
      </c>
      <c r="E9" s="7">
        <v>1695</v>
      </c>
      <c r="F9" s="10">
        <v>1352</v>
      </c>
      <c r="G9" s="9">
        <f t="shared" si="3"/>
        <v>79.76401179941003</v>
      </c>
      <c r="H9" s="13"/>
      <c r="I9" s="48">
        <f t="shared" si="4"/>
        <v>14</v>
      </c>
      <c r="J9" s="10">
        <f t="shared" si="5"/>
        <v>17</v>
      </c>
      <c r="K9" s="53">
        <f>J9/I9*100</f>
        <v>121.42857142857142</v>
      </c>
      <c r="L9" s="7"/>
      <c r="M9" s="10"/>
      <c r="N9" s="47"/>
      <c r="O9" s="7">
        <v>14</v>
      </c>
      <c r="P9" s="10">
        <v>17</v>
      </c>
      <c r="Q9" s="47">
        <f>P9/O9*100</f>
        <v>121.42857142857142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1318</v>
      </c>
      <c r="D10" s="17">
        <f t="shared" si="2"/>
        <v>79.06418716256749</v>
      </c>
      <c r="E10" s="15">
        <v>1667</v>
      </c>
      <c r="F10" s="18">
        <v>1318</v>
      </c>
      <c r="G10" s="17">
        <f t="shared" si="3"/>
        <v>79.06418716256749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42</v>
      </c>
      <c r="C11" s="16">
        <f t="shared" si="1"/>
        <v>51</v>
      </c>
      <c r="D11" s="17">
        <f t="shared" si="2"/>
        <v>121.42857142857142</v>
      </c>
      <c r="E11" s="15">
        <v>28</v>
      </c>
      <c r="F11" s="18">
        <v>34</v>
      </c>
      <c r="G11" s="17">
        <f t="shared" si="3"/>
        <v>121.42857142857142</v>
      </c>
      <c r="H11" s="13"/>
      <c r="I11" s="49">
        <f t="shared" si="4"/>
        <v>14</v>
      </c>
      <c r="J11" s="18">
        <f t="shared" si="5"/>
        <v>17</v>
      </c>
      <c r="K11" s="54">
        <f aca="true" t="shared" si="6" ref="K11:K17">J11/I11*100</f>
        <v>121.42857142857142</v>
      </c>
      <c r="L11" s="15"/>
      <c r="M11" s="10"/>
      <c r="N11" s="47"/>
      <c r="O11" s="15">
        <v>14</v>
      </c>
      <c r="P11" s="18">
        <v>17</v>
      </c>
      <c r="Q11" s="51">
        <f aca="true" t="shared" si="7" ref="Q11:Q17">P11/O11*100</f>
        <v>121.42857142857142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14536</v>
      </c>
      <c r="C12" s="8">
        <f t="shared" si="1"/>
        <v>10309</v>
      </c>
      <c r="D12" s="9">
        <f t="shared" si="2"/>
        <v>70.92047330764997</v>
      </c>
      <c r="E12" s="7"/>
      <c r="F12" s="10"/>
      <c r="G12" s="9"/>
      <c r="H12" s="11"/>
      <c r="I12" s="48">
        <f t="shared" si="4"/>
        <v>14536</v>
      </c>
      <c r="J12" s="10">
        <f t="shared" si="5"/>
        <v>10309</v>
      </c>
      <c r="K12" s="53">
        <f t="shared" si="6"/>
        <v>70.92047330764997</v>
      </c>
      <c r="L12" s="7">
        <v>8460</v>
      </c>
      <c r="M12" s="10">
        <v>5991</v>
      </c>
      <c r="N12" s="47">
        <f>M12/L12*100</f>
        <v>70.81560283687944</v>
      </c>
      <c r="O12" s="7">
        <v>4492</v>
      </c>
      <c r="P12" s="10">
        <v>3149</v>
      </c>
      <c r="Q12" s="47">
        <f t="shared" si="7"/>
        <v>70.10240427426537</v>
      </c>
      <c r="R12" s="7">
        <v>1584</v>
      </c>
      <c r="S12" s="10">
        <v>1169</v>
      </c>
      <c r="T12" s="47">
        <f aca="true" t="shared" si="8" ref="T12:T17">S12/R12*100</f>
        <v>73.80050505050505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943</v>
      </c>
      <c r="D13" s="17">
        <f t="shared" si="2"/>
        <v>39.406602590890095</v>
      </c>
      <c r="E13" s="15"/>
      <c r="F13" s="10"/>
      <c r="G13" s="9"/>
      <c r="H13" s="13"/>
      <c r="I13" s="49">
        <f t="shared" si="4"/>
        <v>2393</v>
      </c>
      <c r="J13" s="18">
        <f t="shared" si="5"/>
        <v>943</v>
      </c>
      <c r="K13" s="54">
        <f t="shared" si="6"/>
        <v>39.406602590890095</v>
      </c>
      <c r="L13" s="15">
        <v>1560</v>
      </c>
      <c r="M13" s="18">
        <v>670</v>
      </c>
      <c r="N13" s="51">
        <f>M13/L13*100</f>
        <v>42.94871794871795</v>
      </c>
      <c r="O13" s="15">
        <v>522</v>
      </c>
      <c r="P13" s="18">
        <v>159</v>
      </c>
      <c r="Q13" s="51">
        <f t="shared" si="7"/>
        <v>30.45977011494253</v>
      </c>
      <c r="R13" s="15">
        <v>311</v>
      </c>
      <c r="S13" s="18">
        <v>114</v>
      </c>
      <c r="T13" s="51">
        <f t="shared" si="8"/>
        <v>36.655948553054664</v>
      </c>
    </row>
    <row r="14" spans="1:20" s="38" customFormat="1" ht="11.25" customHeight="1">
      <c r="A14" s="21" t="s">
        <v>16</v>
      </c>
      <c r="B14" s="50">
        <f t="shared" si="0"/>
        <v>12143</v>
      </c>
      <c r="C14" s="23">
        <f t="shared" si="1"/>
        <v>9366</v>
      </c>
      <c r="D14" s="24">
        <f t="shared" si="2"/>
        <v>77.13085728403195</v>
      </c>
      <c r="E14" s="22"/>
      <c r="F14" s="10"/>
      <c r="G14" s="9"/>
      <c r="H14" s="26"/>
      <c r="I14" s="50">
        <f t="shared" si="4"/>
        <v>12143</v>
      </c>
      <c r="J14" s="25">
        <f t="shared" si="5"/>
        <v>9366</v>
      </c>
      <c r="K14" s="55">
        <f t="shared" si="6"/>
        <v>77.13085728403195</v>
      </c>
      <c r="L14" s="22">
        <v>6900</v>
      </c>
      <c r="M14" s="25">
        <v>5321</v>
      </c>
      <c r="N14" s="51">
        <f>M14/L14*100</f>
        <v>77.1159420289855</v>
      </c>
      <c r="O14" s="22">
        <v>3970</v>
      </c>
      <c r="P14" s="25">
        <v>2990</v>
      </c>
      <c r="Q14" s="52">
        <f t="shared" si="7"/>
        <v>75.31486146095719</v>
      </c>
      <c r="R14" s="22">
        <v>1273</v>
      </c>
      <c r="S14" s="25">
        <v>1055</v>
      </c>
      <c r="T14" s="52">
        <f t="shared" si="8"/>
        <v>82.8750981932443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1065</v>
      </c>
      <c r="D15" s="17">
        <f t="shared" si="2"/>
        <v>64.50635978195032</v>
      </c>
      <c r="E15" s="15"/>
      <c r="F15" s="10"/>
      <c r="G15" s="9"/>
      <c r="H15" s="13"/>
      <c r="I15" s="49">
        <f t="shared" si="4"/>
        <v>1651</v>
      </c>
      <c r="J15" s="18">
        <f t="shared" si="5"/>
        <v>1065</v>
      </c>
      <c r="K15" s="54">
        <f t="shared" si="6"/>
        <v>64.50635978195032</v>
      </c>
      <c r="L15" s="15">
        <v>300</v>
      </c>
      <c r="M15" s="18">
        <v>204</v>
      </c>
      <c r="N15" s="51">
        <f>M15/L15*100</f>
        <v>68</v>
      </c>
      <c r="O15" s="15">
        <v>928</v>
      </c>
      <c r="P15" s="18">
        <v>640</v>
      </c>
      <c r="Q15" s="51">
        <f t="shared" si="7"/>
        <v>68.96551724137932</v>
      </c>
      <c r="R15" s="15">
        <v>423</v>
      </c>
      <c r="S15" s="18">
        <v>221</v>
      </c>
      <c r="T15" s="51">
        <f t="shared" si="8"/>
        <v>52.24586288416076</v>
      </c>
    </row>
    <row r="16" spans="1:20" s="36" customFormat="1" ht="11.25" customHeight="1">
      <c r="A16" s="20" t="s">
        <v>18</v>
      </c>
      <c r="B16" s="49">
        <f t="shared" si="0"/>
        <v>10492</v>
      </c>
      <c r="C16" s="16">
        <f t="shared" si="1"/>
        <v>8301</v>
      </c>
      <c r="D16" s="17">
        <f t="shared" si="2"/>
        <v>79.11742279832254</v>
      </c>
      <c r="E16" s="15"/>
      <c r="F16" s="10"/>
      <c r="G16" s="9"/>
      <c r="H16" s="13"/>
      <c r="I16" s="49">
        <f t="shared" si="4"/>
        <v>10492</v>
      </c>
      <c r="J16" s="18">
        <f t="shared" si="5"/>
        <v>8301</v>
      </c>
      <c r="K16" s="54">
        <f t="shared" si="6"/>
        <v>79.11742279832254</v>
      </c>
      <c r="L16" s="15">
        <v>6600</v>
      </c>
      <c r="M16" s="18">
        <v>5117</v>
      </c>
      <c r="N16" s="51">
        <f>M16/L16*100</f>
        <v>77.53030303030303</v>
      </c>
      <c r="O16" s="15">
        <v>3042</v>
      </c>
      <c r="P16" s="18">
        <v>2350</v>
      </c>
      <c r="Q16" s="51">
        <f t="shared" si="7"/>
        <v>77.2518080210388</v>
      </c>
      <c r="R16" s="15">
        <v>850</v>
      </c>
      <c r="S16" s="18">
        <v>834</v>
      </c>
      <c r="T16" s="51">
        <f t="shared" si="8"/>
        <v>98.11764705882354</v>
      </c>
    </row>
    <row r="17" spans="1:20" s="36" customFormat="1" ht="12" customHeight="1">
      <c r="A17" s="19" t="s">
        <v>19</v>
      </c>
      <c r="B17" s="48">
        <f t="shared" si="0"/>
        <v>708</v>
      </c>
      <c r="C17" s="8">
        <f t="shared" si="1"/>
        <v>625</v>
      </c>
      <c r="D17" s="9">
        <f t="shared" si="2"/>
        <v>88.2768361581921</v>
      </c>
      <c r="E17" s="7">
        <v>648</v>
      </c>
      <c r="F17" s="10">
        <v>572</v>
      </c>
      <c r="G17" s="9">
        <f>F17/E17*100</f>
        <v>88.27160493827161</v>
      </c>
      <c r="H17" s="13"/>
      <c r="I17" s="48">
        <f t="shared" si="4"/>
        <v>60</v>
      </c>
      <c r="J17" s="10">
        <f t="shared" si="5"/>
        <v>53</v>
      </c>
      <c r="K17" s="53">
        <f t="shared" si="6"/>
        <v>88.33333333333333</v>
      </c>
      <c r="L17" s="15"/>
      <c r="M17" s="10"/>
      <c r="N17" s="47"/>
      <c r="O17" s="7">
        <v>35</v>
      </c>
      <c r="P17" s="10">
        <v>34</v>
      </c>
      <c r="Q17" s="47">
        <f t="shared" si="7"/>
        <v>97.14285714285714</v>
      </c>
      <c r="R17" s="7">
        <v>25</v>
      </c>
      <c r="S17" s="10">
        <v>19</v>
      </c>
      <c r="T17" s="47">
        <f t="shared" si="8"/>
        <v>76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12</v>
      </c>
      <c r="D18" s="9"/>
      <c r="E18" s="7"/>
      <c r="F18" s="10">
        <v>8</v>
      </c>
      <c r="G18" s="9"/>
      <c r="H18" s="11"/>
      <c r="I18" s="48">
        <f t="shared" si="4"/>
        <v>0</v>
      </c>
      <c r="J18" s="10">
        <f t="shared" si="5"/>
        <v>4</v>
      </c>
      <c r="K18" s="53"/>
      <c r="L18" s="7"/>
      <c r="M18" s="10"/>
      <c r="N18" s="47"/>
      <c r="O18" s="7"/>
      <c r="P18" s="10">
        <v>4</v>
      </c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18285</v>
      </c>
      <c r="C19" s="8">
        <f t="shared" si="1"/>
        <v>5694</v>
      </c>
      <c r="D19" s="9">
        <f>C19/B19*100</f>
        <v>31.140278917145203</v>
      </c>
      <c r="E19" s="7">
        <f>E20+E26+E27+E28+E29+E30+E31+E32</f>
        <v>13903</v>
      </c>
      <c r="F19" s="10">
        <f>F20+F26+F27+F28+F29+F30+F31+F32</f>
        <v>2577</v>
      </c>
      <c r="G19" s="9">
        <f>F19/E19*100</f>
        <v>18.53556786305114</v>
      </c>
      <c r="H19" s="11"/>
      <c r="I19" s="48">
        <f t="shared" si="4"/>
        <v>4382</v>
      </c>
      <c r="J19" s="10">
        <f t="shared" si="5"/>
        <v>3117</v>
      </c>
      <c r="K19" s="53">
        <f>J19/I19*100</f>
        <v>71.13190324052944</v>
      </c>
      <c r="L19" s="7">
        <v>2367</v>
      </c>
      <c r="M19" s="7">
        <v>1730</v>
      </c>
      <c r="N19" s="47">
        <f>M19/L19*100</f>
        <v>73.08829742289818</v>
      </c>
      <c r="O19" s="7">
        <f>O20+O26+O27+O28+O29+O30+O30+O31+O32</f>
        <v>1570</v>
      </c>
      <c r="P19" s="7">
        <v>773</v>
      </c>
      <c r="Q19" s="47">
        <f>P19/O19*100</f>
        <v>49.23566878980892</v>
      </c>
      <c r="R19" s="7">
        <f>R20+R26+R27+R28+R29+R30+R31+R32</f>
        <v>445</v>
      </c>
      <c r="S19" s="7">
        <v>614</v>
      </c>
      <c r="T19" s="47">
        <f>S19/R19*100</f>
        <v>137.97752808988764</v>
      </c>
    </row>
    <row r="20" spans="1:20" s="36" customFormat="1" ht="33" customHeight="1">
      <c r="A20" s="19" t="s">
        <v>22</v>
      </c>
      <c r="B20" s="48">
        <f t="shared" si="0"/>
        <v>8896</v>
      </c>
      <c r="C20" s="8">
        <f t="shared" si="1"/>
        <v>6703</v>
      </c>
      <c r="D20" s="9">
        <f>C20/B20*100</f>
        <v>75.34847122302159</v>
      </c>
      <c r="E20" s="7">
        <f>E22+E23+E25</f>
        <v>5254</v>
      </c>
      <c r="F20" s="10">
        <v>4246</v>
      </c>
      <c r="G20" s="9">
        <f>F20/E20*100</f>
        <v>80.81461743433574</v>
      </c>
      <c r="H20" s="11"/>
      <c r="I20" s="48">
        <f t="shared" si="4"/>
        <v>3642</v>
      </c>
      <c r="J20" s="10">
        <f t="shared" si="5"/>
        <v>2457</v>
      </c>
      <c r="K20" s="53">
        <f>J20/I20*100</f>
        <v>67.46293245469522</v>
      </c>
      <c r="L20" s="7">
        <v>1952</v>
      </c>
      <c r="M20" s="7">
        <v>1404</v>
      </c>
      <c r="N20" s="47">
        <f>M20/L20*100</f>
        <v>71.92622950819673</v>
      </c>
      <c r="O20" s="7">
        <v>1500</v>
      </c>
      <c r="P20" s="10">
        <v>732</v>
      </c>
      <c r="Q20" s="47">
        <f>P20/O20*100</f>
        <v>48.8</v>
      </c>
      <c r="R20" s="7">
        <v>190</v>
      </c>
      <c r="S20" s="10">
        <v>321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1</v>
      </c>
      <c r="D21" s="9"/>
      <c r="E21" s="15"/>
      <c r="F21" s="18">
        <v>1</v>
      </c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6830</v>
      </c>
      <c r="C22" s="16">
        <f t="shared" si="1"/>
        <v>4610</v>
      </c>
      <c r="D22" s="17">
        <f>C22/B22*100</f>
        <v>67.49633967789165</v>
      </c>
      <c r="E22" s="15">
        <v>3390</v>
      </c>
      <c r="F22" s="18">
        <v>2305</v>
      </c>
      <c r="G22" s="17">
        <f>F22/E22*100</f>
        <v>67.99410029498524</v>
      </c>
      <c r="H22" s="13"/>
      <c r="I22" s="49">
        <f t="shared" si="4"/>
        <v>3440</v>
      </c>
      <c r="J22" s="18">
        <f t="shared" si="5"/>
        <v>2305</v>
      </c>
      <c r="K22" s="54">
        <f>J22/I22*100</f>
        <v>67.00581395348837</v>
      </c>
      <c r="L22" s="15">
        <v>1750</v>
      </c>
      <c r="M22" s="18">
        <v>1252</v>
      </c>
      <c r="N22" s="51">
        <f>M22/L22*100</f>
        <v>71.54285714285714</v>
      </c>
      <c r="O22" s="15">
        <v>1500</v>
      </c>
      <c r="P22" s="18">
        <v>732</v>
      </c>
      <c r="Q22" s="51">
        <f>P22/O22*100</f>
        <v>48.8</v>
      </c>
      <c r="R22" s="15">
        <v>190</v>
      </c>
      <c r="S22" s="18">
        <v>321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2002</v>
      </c>
      <c r="C23" s="16">
        <f t="shared" si="1"/>
        <v>2028</v>
      </c>
      <c r="D23" s="17">
        <f>C23/B23*100</f>
        <v>101.29870129870129</v>
      </c>
      <c r="E23" s="15">
        <v>1800</v>
      </c>
      <c r="F23" s="18">
        <v>1876</v>
      </c>
      <c r="G23" s="17">
        <f>F23/E23*100</f>
        <v>104.22222222222221</v>
      </c>
      <c r="H23" s="13"/>
      <c r="I23" s="49">
        <f t="shared" si="4"/>
        <v>202</v>
      </c>
      <c r="J23" s="18">
        <f t="shared" si="5"/>
        <v>152</v>
      </c>
      <c r="K23" s="54">
        <f>J23/I23*100</f>
        <v>75.24752475247524</v>
      </c>
      <c r="L23" s="15">
        <v>202</v>
      </c>
      <c r="M23" s="18">
        <v>152</v>
      </c>
      <c r="N23" s="51">
        <f>M23/L23*100</f>
        <v>75.24752475247524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 aca="true" t="shared" si="11" ref="G25:G30"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100</v>
      </c>
      <c r="C26" s="8">
        <f t="shared" si="9"/>
        <v>257</v>
      </c>
      <c r="D26" s="9">
        <f t="shared" si="10"/>
        <v>257</v>
      </c>
      <c r="E26" s="7"/>
      <c r="F26" s="10">
        <v>180</v>
      </c>
      <c r="G26" s="9"/>
      <c r="H26" s="13"/>
      <c r="I26" s="48">
        <f t="shared" si="4"/>
        <v>100</v>
      </c>
      <c r="J26" s="10">
        <f t="shared" si="5"/>
        <v>77</v>
      </c>
      <c r="K26" s="53">
        <f>J26/I26*100</f>
        <v>77</v>
      </c>
      <c r="L26" s="7">
        <v>100</v>
      </c>
      <c r="M26" s="10">
        <v>77</v>
      </c>
      <c r="N26" s="47">
        <f>M26/L26*100</f>
        <v>77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1597</v>
      </c>
      <c r="C27" s="8">
        <f t="shared" si="9"/>
        <v>1073</v>
      </c>
      <c r="D27" s="9">
        <f t="shared" si="10"/>
        <v>67.18847839699437</v>
      </c>
      <c r="E27" s="7">
        <v>1597</v>
      </c>
      <c r="F27" s="10">
        <v>1073</v>
      </c>
      <c r="G27" s="9">
        <f t="shared" si="11"/>
        <v>67.18847839699437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3874</v>
      </c>
      <c r="D28" s="9">
        <f t="shared" si="10"/>
        <v>81.28409567771716</v>
      </c>
      <c r="E28" s="7">
        <v>4766</v>
      </c>
      <c r="F28" s="10">
        <v>3874</v>
      </c>
      <c r="G28" s="9">
        <f t="shared" si="11"/>
        <v>81.28409567771716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1625</v>
      </c>
      <c r="C29" s="8">
        <f t="shared" si="9"/>
        <v>1166</v>
      </c>
      <c r="D29" s="9">
        <f t="shared" si="10"/>
        <v>71.75384615384615</v>
      </c>
      <c r="E29" s="7">
        <v>985</v>
      </c>
      <c r="F29" s="10">
        <v>583</v>
      </c>
      <c r="G29" s="9">
        <f t="shared" si="11"/>
        <v>59.18781725888324</v>
      </c>
      <c r="H29" s="27" t="e">
        <f>F29/#REF!*100</f>
        <v>#REF!</v>
      </c>
      <c r="I29" s="48">
        <f t="shared" si="4"/>
        <v>640</v>
      </c>
      <c r="J29" s="10">
        <f t="shared" si="5"/>
        <v>583</v>
      </c>
      <c r="K29" s="53">
        <f>J29/I29*100</f>
        <v>91.09375</v>
      </c>
      <c r="L29" s="7">
        <v>315</v>
      </c>
      <c r="M29" s="10">
        <v>249</v>
      </c>
      <c r="N29" s="47">
        <f>M29/L29*100</f>
        <v>79.04761904761905</v>
      </c>
      <c r="O29" s="7">
        <v>70</v>
      </c>
      <c r="P29" s="10">
        <v>41</v>
      </c>
      <c r="Q29" s="47">
        <f>P29/O29*100</f>
        <v>58.57142857142858</v>
      </c>
      <c r="R29" s="7">
        <v>255</v>
      </c>
      <c r="S29" s="10">
        <v>293</v>
      </c>
      <c r="T29" s="47">
        <f>S29/R29*100</f>
        <v>114.90196078431372</v>
      </c>
    </row>
    <row r="30" spans="1:20" s="36" customFormat="1" ht="21" customHeight="1">
      <c r="A30" s="19" t="s">
        <v>31</v>
      </c>
      <c r="B30" s="48">
        <f t="shared" si="9"/>
        <v>1301</v>
      </c>
      <c r="C30" s="8">
        <f t="shared" si="9"/>
        <v>1143</v>
      </c>
      <c r="D30" s="9">
        <f t="shared" si="10"/>
        <v>87.85549577248271</v>
      </c>
      <c r="E30" s="7">
        <v>1301</v>
      </c>
      <c r="F30" s="10">
        <v>1143</v>
      </c>
      <c r="G30" s="9">
        <f t="shared" si="11"/>
        <v>87.85549577248271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75</v>
      </c>
      <c r="D31" s="9"/>
      <c r="E31" s="7"/>
      <c r="F31" s="10">
        <v>75</v>
      </c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-8597</v>
      </c>
      <c r="D32" s="9"/>
      <c r="E32" s="15"/>
      <c r="F32" s="10">
        <v>-8597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46</v>
      </c>
      <c r="D4" s="65" t="s">
        <v>2</v>
      </c>
      <c r="E4" s="61" t="s">
        <v>35</v>
      </c>
      <c r="F4" s="63" t="s">
        <v>47</v>
      </c>
      <c r="G4" s="65" t="s">
        <v>3</v>
      </c>
      <c r="H4" s="5"/>
      <c r="I4" s="61" t="s">
        <v>36</v>
      </c>
      <c r="J4" s="63" t="s">
        <v>48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49</v>
      </c>
      <c r="N5" s="45" t="s">
        <v>8</v>
      </c>
      <c r="O5" s="42" t="s">
        <v>37</v>
      </c>
      <c r="P5" s="43" t="s">
        <v>49</v>
      </c>
      <c r="Q5" s="45" t="s">
        <v>8</v>
      </c>
      <c r="R5" s="58" t="s">
        <v>37</v>
      </c>
      <c r="S5" s="43" t="s">
        <v>50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76856</v>
      </c>
      <c r="C6" s="8">
        <f aca="true" t="shared" si="1" ref="C6:C23">F6+J6</f>
        <v>52420</v>
      </c>
      <c r="D6" s="9">
        <f aca="true" t="shared" si="2" ref="D6:D17">C6/B6*100</f>
        <v>68.20547517435203</v>
      </c>
      <c r="E6" s="7">
        <f>E7+E19</f>
        <v>49366</v>
      </c>
      <c r="F6" s="10">
        <f>F7+F19</f>
        <v>31211</v>
      </c>
      <c r="G6" s="9">
        <f aca="true" t="shared" si="3" ref="G6:G11">F6/E6*100</f>
        <v>63.22367621439857</v>
      </c>
      <c r="H6" s="11"/>
      <c r="I6" s="48">
        <f aca="true" t="shared" si="4" ref="I6:I31">L6+O6+R6</f>
        <v>27490</v>
      </c>
      <c r="J6" s="48">
        <f aca="true" t="shared" si="5" ref="J6:J31">M6+P6+S6</f>
        <v>21209</v>
      </c>
      <c r="K6" s="53">
        <f>J6/I6*100</f>
        <v>77.15169152419061</v>
      </c>
      <c r="L6" s="46">
        <f>L7+L19</f>
        <v>14777</v>
      </c>
      <c r="M6" s="46">
        <f>M7+M19</f>
        <v>11116</v>
      </c>
      <c r="N6" s="47">
        <f>M6/L6*100</f>
        <v>75.22501184272856</v>
      </c>
      <c r="O6" s="46">
        <f>O7+O19</f>
        <v>10472</v>
      </c>
      <c r="P6" s="46">
        <f>P7+P19</f>
        <v>7936</v>
      </c>
      <c r="Q6" s="53">
        <f>P6/O6*100</f>
        <v>75.78304048892284</v>
      </c>
      <c r="R6" s="10">
        <f>R7+R19</f>
        <v>2241</v>
      </c>
      <c r="S6" s="11">
        <f>S7+S19</f>
        <v>2157</v>
      </c>
      <c r="T6" s="53">
        <f>S6/R6*100</f>
        <v>96.25167336010709</v>
      </c>
    </row>
    <row r="7" spans="1:20" s="36" customFormat="1" ht="21" customHeight="1">
      <c r="A7" s="12" t="s">
        <v>10</v>
      </c>
      <c r="B7" s="48">
        <f t="shared" si="0"/>
        <v>58158</v>
      </c>
      <c r="C7" s="8">
        <f t="shared" si="1"/>
        <v>46146</v>
      </c>
      <c r="D7" s="9">
        <f t="shared" si="2"/>
        <v>79.34591973589188</v>
      </c>
      <c r="E7" s="7">
        <f>E8+E9+E12+E17+E18</f>
        <v>35050</v>
      </c>
      <c r="F7" s="10">
        <f>F8+F9+F17+F18</f>
        <v>28217</v>
      </c>
      <c r="G7" s="9">
        <f t="shared" si="3"/>
        <v>80.50499286733238</v>
      </c>
      <c r="H7" s="11"/>
      <c r="I7" s="48">
        <f t="shared" si="4"/>
        <v>23108</v>
      </c>
      <c r="J7" s="48">
        <f t="shared" si="5"/>
        <v>17929</v>
      </c>
      <c r="K7" s="53">
        <f>J7/I7*100</f>
        <v>77.58784836420287</v>
      </c>
      <c r="L7" s="7">
        <f>L8+L9+L12+L17+L18</f>
        <v>12410</v>
      </c>
      <c r="M7" s="7">
        <f>M8+M9+M12+M17+M18</f>
        <v>9231</v>
      </c>
      <c r="N7" s="47">
        <f>M7/L7*100</f>
        <v>74.38356164383562</v>
      </c>
      <c r="O7" s="7">
        <f>O8+O9+O12+O17+O18</f>
        <v>8902</v>
      </c>
      <c r="P7" s="7">
        <f>P8+P9+P12+P17+P18</f>
        <v>7160</v>
      </c>
      <c r="Q7" s="47">
        <f>P7/O7*100</f>
        <v>80.43136373848573</v>
      </c>
      <c r="R7" s="57">
        <f>R8+R9+R12+R17</f>
        <v>1796</v>
      </c>
      <c r="S7" s="10">
        <f>S8+S9+S12+S17+S18</f>
        <v>1538</v>
      </c>
      <c r="T7" s="47">
        <f>S7/R7*100</f>
        <v>85.6347438752784</v>
      </c>
    </row>
    <row r="8" spans="1:20" s="36" customFormat="1" ht="24" customHeight="1">
      <c r="A8" s="6" t="s">
        <v>45</v>
      </c>
      <c r="B8" s="48">
        <f t="shared" si="0"/>
        <v>41196</v>
      </c>
      <c r="C8" s="8">
        <f t="shared" si="1"/>
        <v>32735</v>
      </c>
      <c r="D8" s="9">
        <f t="shared" si="2"/>
        <v>79.46159821341878</v>
      </c>
      <c r="E8" s="7">
        <v>32707</v>
      </c>
      <c r="F8" s="10">
        <v>26189</v>
      </c>
      <c r="G8" s="9">
        <f t="shared" si="3"/>
        <v>80.07154431773014</v>
      </c>
      <c r="H8" s="13"/>
      <c r="I8" s="48">
        <f t="shared" si="4"/>
        <v>8489</v>
      </c>
      <c r="J8" s="10">
        <f t="shared" si="5"/>
        <v>6546</v>
      </c>
      <c r="K8" s="53">
        <f>J8/I8*100</f>
        <v>77.11155613146424</v>
      </c>
      <c r="L8" s="7">
        <v>3950</v>
      </c>
      <c r="M8" s="10">
        <v>2832</v>
      </c>
      <c r="N8" s="47">
        <f>M8/L8*100</f>
        <v>71.69620253164557</v>
      </c>
      <c r="O8" s="7">
        <v>4352</v>
      </c>
      <c r="P8" s="10">
        <v>3579</v>
      </c>
      <c r="Q8" s="47">
        <f>P8/O8*100</f>
        <v>82.23805147058823</v>
      </c>
      <c r="R8" s="7">
        <v>187</v>
      </c>
      <c r="S8" s="10">
        <v>135</v>
      </c>
      <c r="T8" s="47">
        <f>S8/R8*100</f>
        <v>72.19251336898395</v>
      </c>
    </row>
    <row r="9" spans="1:21" s="36" customFormat="1" ht="13.5" customHeight="1">
      <c r="A9" s="6" t="s">
        <v>11</v>
      </c>
      <c r="B9" s="48">
        <f t="shared" si="0"/>
        <v>1713</v>
      </c>
      <c r="C9" s="8">
        <f t="shared" si="1"/>
        <v>1407</v>
      </c>
      <c r="D9" s="9">
        <f t="shared" si="2"/>
        <v>82.13660245183888</v>
      </c>
      <c r="E9" s="7">
        <v>1695</v>
      </c>
      <c r="F9" s="10">
        <v>1390</v>
      </c>
      <c r="G9" s="9">
        <f t="shared" si="3"/>
        <v>82.00589970501476</v>
      </c>
      <c r="H9" s="13"/>
      <c r="I9" s="48">
        <f t="shared" si="4"/>
        <v>18</v>
      </c>
      <c r="J9" s="10">
        <f t="shared" si="5"/>
        <v>17</v>
      </c>
      <c r="K9" s="53">
        <f>J9/I9*100</f>
        <v>94.44444444444444</v>
      </c>
      <c r="L9" s="7"/>
      <c r="M9" s="10"/>
      <c r="N9" s="47"/>
      <c r="O9" s="7">
        <v>18</v>
      </c>
      <c r="P9" s="10">
        <v>17</v>
      </c>
      <c r="Q9" s="47">
        <f>P9/O9*100</f>
        <v>94.44444444444444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1356</v>
      </c>
      <c r="D10" s="17">
        <f t="shared" si="2"/>
        <v>81.34373125374925</v>
      </c>
      <c r="E10" s="15">
        <v>1667</v>
      </c>
      <c r="F10" s="18">
        <v>1356</v>
      </c>
      <c r="G10" s="17">
        <f t="shared" si="3"/>
        <v>81.34373125374925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46</v>
      </c>
      <c r="C11" s="16">
        <f t="shared" si="1"/>
        <v>51</v>
      </c>
      <c r="D11" s="17">
        <f t="shared" si="2"/>
        <v>110.86956521739131</v>
      </c>
      <c r="E11" s="15">
        <v>28</v>
      </c>
      <c r="F11" s="18">
        <v>34</v>
      </c>
      <c r="G11" s="17">
        <f t="shared" si="3"/>
        <v>121.42857142857142</v>
      </c>
      <c r="H11" s="13"/>
      <c r="I11" s="49">
        <f t="shared" si="4"/>
        <v>18</v>
      </c>
      <c r="J11" s="18">
        <f t="shared" si="5"/>
        <v>17</v>
      </c>
      <c r="K11" s="54">
        <f aca="true" t="shared" si="6" ref="K11:K17">J11/I11*100</f>
        <v>94.44444444444444</v>
      </c>
      <c r="L11" s="15"/>
      <c r="M11" s="10"/>
      <c r="N11" s="47"/>
      <c r="O11" s="15">
        <v>18</v>
      </c>
      <c r="P11" s="18">
        <v>17</v>
      </c>
      <c r="Q11" s="51">
        <f aca="true" t="shared" si="7" ref="Q11:Q17">P11/O11*100</f>
        <v>94.44444444444444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14536</v>
      </c>
      <c r="C12" s="8">
        <f t="shared" si="1"/>
        <v>11302</v>
      </c>
      <c r="D12" s="9">
        <f t="shared" si="2"/>
        <v>77.7517886626307</v>
      </c>
      <c r="E12" s="7"/>
      <c r="F12" s="10"/>
      <c r="G12" s="9"/>
      <c r="H12" s="11"/>
      <c r="I12" s="48">
        <f t="shared" si="4"/>
        <v>14536</v>
      </c>
      <c r="J12" s="10">
        <f t="shared" si="5"/>
        <v>11302</v>
      </c>
      <c r="K12" s="53">
        <f t="shared" si="6"/>
        <v>77.7517886626307</v>
      </c>
      <c r="L12" s="7">
        <v>8460</v>
      </c>
      <c r="M12" s="10">
        <v>6399</v>
      </c>
      <c r="N12" s="47">
        <f>M12/L12*100</f>
        <v>75.63829787234042</v>
      </c>
      <c r="O12" s="7">
        <v>4492</v>
      </c>
      <c r="P12" s="10">
        <v>3523</v>
      </c>
      <c r="Q12" s="47">
        <f t="shared" si="7"/>
        <v>78.42831700801425</v>
      </c>
      <c r="R12" s="7">
        <v>1584</v>
      </c>
      <c r="S12" s="10">
        <v>1380</v>
      </c>
      <c r="T12" s="47">
        <f aca="true" t="shared" si="8" ref="T12:T17">S12/R12*100</f>
        <v>87.12121212121212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1397</v>
      </c>
      <c r="D13" s="17">
        <f t="shared" si="2"/>
        <v>58.3786042624321</v>
      </c>
      <c r="E13" s="15"/>
      <c r="F13" s="10"/>
      <c r="G13" s="9"/>
      <c r="H13" s="13"/>
      <c r="I13" s="49">
        <f t="shared" si="4"/>
        <v>2393</v>
      </c>
      <c r="J13" s="18">
        <f t="shared" si="5"/>
        <v>1397</v>
      </c>
      <c r="K13" s="54">
        <f t="shared" si="6"/>
        <v>58.3786042624321</v>
      </c>
      <c r="L13" s="15">
        <v>1560</v>
      </c>
      <c r="M13" s="18">
        <v>980</v>
      </c>
      <c r="N13" s="51">
        <f>M13/L13*100</f>
        <v>62.82051282051282</v>
      </c>
      <c r="O13" s="15">
        <v>522</v>
      </c>
      <c r="P13" s="18">
        <v>237</v>
      </c>
      <c r="Q13" s="51">
        <f t="shared" si="7"/>
        <v>45.40229885057471</v>
      </c>
      <c r="R13" s="15">
        <v>311</v>
      </c>
      <c r="S13" s="18">
        <v>180</v>
      </c>
      <c r="T13" s="51">
        <f t="shared" si="8"/>
        <v>57.87781350482315</v>
      </c>
    </row>
    <row r="14" spans="1:20" s="38" customFormat="1" ht="11.25" customHeight="1">
      <c r="A14" s="21" t="s">
        <v>16</v>
      </c>
      <c r="B14" s="50">
        <f t="shared" si="0"/>
        <v>12143</v>
      </c>
      <c r="C14" s="23">
        <f t="shared" si="1"/>
        <v>9905</v>
      </c>
      <c r="D14" s="24">
        <f t="shared" si="2"/>
        <v>81.56962859260479</v>
      </c>
      <c r="E14" s="22"/>
      <c r="F14" s="10"/>
      <c r="G14" s="9"/>
      <c r="H14" s="26"/>
      <c r="I14" s="50">
        <f t="shared" si="4"/>
        <v>12143</v>
      </c>
      <c r="J14" s="25">
        <f t="shared" si="5"/>
        <v>9905</v>
      </c>
      <c r="K14" s="55">
        <f t="shared" si="6"/>
        <v>81.56962859260479</v>
      </c>
      <c r="L14" s="22">
        <v>6900</v>
      </c>
      <c r="M14" s="25">
        <v>5419</v>
      </c>
      <c r="N14" s="51">
        <f>M14/L14*100</f>
        <v>78.53623188405797</v>
      </c>
      <c r="O14" s="22">
        <v>3970</v>
      </c>
      <c r="P14" s="25">
        <v>3286</v>
      </c>
      <c r="Q14" s="52">
        <f t="shared" si="7"/>
        <v>82.77078085642317</v>
      </c>
      <c r="R14" s="22">
        <v>1273</v>
      </c>
      <c r="S14" s="25">
        <v>1200</v>
      </c>
      <c r="T14" s="52">
        <f t="shared" si="8"/>
        <v>94.26551453260016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1513</v>
      </c>
      <c r="D15" s="17">
        <f t="shared" si="2"/>
        <v>91.64142943670502</v>
      </c>
      <c r="E15" s="15"/>
      <c r="F15" s="10"/>
      <c r="G15" s="9"/>
      <c r="H15" s="13"/>
      <c r="I15" s="49">
        <f t="shared" si="4"/>
        <v>1651</v>
      </c>
      <c r="J15" s="18">
        <f t="shared" si="5"/>
        <v>1513</v>
      </c>
      <c r="K15" s="54">
        <f t="shared" si="6"/>
        <v>91.64142943670502</v>
      </c>
      <c r="L15" s="15">
        <v>300</v>
      </c>
      <c r="M15" s="18">
        <v>241</v>
      </c>
      <c r="N15" s="51">
        <f>M15/L15*100</f>
        <v>80.33333333333333</v>
      </c>
      <c r="O15" s="15">
        <v>928</v>
      </c>
      <c r="P15" s="18">
        <v>930</v>
      </c>
      <c r="Q15" s="51">
        <f t="shared" si="7"/>
        <v>100.21551724137932</v>
      </c>
      <c r="R15" s="15">
        <v>423</v>
      </c>
      <c r="S15" s="18">
        <v>342</v>
      </c>
      <c r="T15" s="51">
        <f t="shared" si="8"/>
        <v>80.85106382978722</v>
      </c>
    </row>
    <row r="16" spans="1:20" s="36" customFormat="1" ht="11.25" customHeight="1">
      <c r="A16" s="20" t="s">
        <v>18</v>
      </c>
      <c r="B16" s="49">
        <f t="shared" si="0"/>
        <v>10492</v>
      </c>
      <c r="C16" s="16">
        <f t="shared" si="1"/>
        <v>8392</v>
      </c>
      <c r="D16" s="17">
        <f t="shared" si="2"/>
        <v>79.98475028593214</v>
      </c>
      <c r="E16" s="15"/>
      <c r="F16" s="10"/>
      <c r="G16" s="9"/>
      <c r="H16" s="13"/>
      <c r="I16" s="49">
        <f t="shared" si="4"/>
        <v>10492</v>
      </c>
      <c r="J16" s="18">
        <f t="shared" si="5"/>
        <v>8392</v>
      </c>
      <c r="K16" s="54">
        <f t="shared" si="6"/>
        <v>79.98475028593214</v>
      </c>
      <c r="L16" s="15">
        <v>6600</v>
      </c>
      <c r="M16" s="18">
        <v>5178</v>
      </c>
      <c r="N16" s="51">
        <f>M16/L16*100</f>
        <v>78.45454545454545</v>
      </c>
      <c r="O16" s="15">
        <v>3042</v>
      </c>
      <c r="P16" s="18">
        <v>2356</v>
      </c>
      <c r="Q16" s="51">
        <f t="shared" si="7"/>
        <v>77.44904667981591</v>
      </c>
      <c r="R16" s="15">
        <v>850</v>
      </c>
      <c r="S16" s="18">
        <v>858</v>
      </c>
      <c r="T16" s="51">
        <f t="shared" si="8"/>
        <v>100.94117647058825</v>
      </c>
    </row>
    <row r="17" spans="1:20" s="36" customFormat="1" ht="12" customHeight="1">
      <c r="A17" s="19" t="s">
        <v>19</v>
      </c>
      <c r="B17" s="48">
        <f t="shared" si="0"/>
        <v>713</v>
      </c>
      <c r="C17" s="8">
        <f t="shared" si="1"/>
        <v>692</v>
      </c>
      <c r="D17" s="9">
        <f t="shared" si="2"/>
        <v>97.054698457223</v>
      </c>
      <c r="E17" s="7">
        <v>648</v>
      </c>
      <c r="F17" s="10">
        <v>632</v>
      </c>
      <c r="G17" s="9">
        <f>F17/E17*100</f>
        <v>97.53086419753086</v>
      </c>
      <c r="H17" s="13"/>
      <c r="I17" s="48">
        <f t="shared" si="4"/>
        <v>65</v>
      </c>
      <c r="J17" s="10">
        <f t="shared" si="5"/>
        <v>60</v>
      </c>
      <c r="K17" s="53">
        <f t="shared" si="6"/>
        <v>92.3076923076923</v>
      </c>
      <c r="L17" s="15"/>
      <c r="M17" s="10"/>
      <c r="N17" s="47"/>
      <c r="O17" s="7">
        <v>40</v>
      </c>
      <c r="P17" s="10">
        <v>37</v>
      </c>
      <c r="Q17" s="47">
        <f t="shared" si="7"/>
        <v>92.5</v>
      </c>
      <c r="R17" s="7">
        <v>25</v>
      </c>
      <c r="S17" s="10">
        <v>23</v>
      </c>
      <c r="T17" s="47">
        <f t="shared" si="8"/>
        <v>92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10</v>
      </c>
      <c r="D18" s="9"/>
      <c r="E18" s="7"/>
      <c r="F18" s="10">
        <v>6</v>
      </c>
      <c r="G18" s="9"/>
      <c r="H18" s="11"/>
      <c r="I18" s="48">
        <f t="shared" si="4"/>
        <v>0</v>
      </c>
      <c r="J18" s="10">
        <f t="shared" si="5"/>
        <v>4</v>
      </c>
      <c r="K18" s="53"/>
      <c r="L18" s="7"/>
      <c r="M18" s="10"/>
      <c r="N18" s="47"/>
      <c r="O18" s="7"/>
      <c r="P18" s="10">
        <v>4</v>
      </c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18698</v>
      </c>
      <c r="C19" s="8">
        <f t="shared" si="1"/>
        <v>6274</v>
      </c>
      <c r="D19" s="9">
        <f>C19/B19*100</f>
        <v>33.55439084394053</v>
      </c>
      <c r="E19" s="7">
        <f>E20+E26+E27+E28+E29+E30+E31+E32</f>
        <v>14316</v>
      </c>
      <c r="F19" s="10">
        <f>F20+F26+F27+F28+F29+F30+F31+F32</f>
        <v>2994</v>
      </c>
      <c r="G19" s="9">
        <f>F19/E19*100</f>
        <v>20.91366303436714</v>
      </c>
      <c r="H19" s="11"/>
      <c r="I19" s="48">
        <f t="shared" si="4"/>
        <v>4382</v>
      </c>
      <c r="J19" s="10">
        <f t="shared" si="5"/>
        <v>3280</v>
      </c>
      <c r="K19" s="53">
        <f>J19/I19*100</f>
        <v>74.851665905979</v>
      </c>
      <c r="L19" s="7">
        <v>2367</v>
      </c>
      <c r="M19" s="7">
        <v>1885</v>
      </c>
      <c r="N19" s="47">
        <f>M19/L19*100</f>
        <v>79.63667089142375</v>
      </c>
      <c r="O19" s="7">
        <f>O20+O26+O27+O28+O29+O30+O30+O31+O32</f>
        <v>1570</v>
      </c>
      <c r="P19" s="7">
        <v>776</v>
      </c>
      <c r="Q19" s="47">
        <f>P19/O19*100</f>
        <v>49.42675159235669</v>
      </c>
      <c r="R19" s="7">
        <f>R20+R26+R27+R28+R29+R30+R31+R32</f>
        <v>445</v>
      </c>
      <c r="S19" s="7">
        <v>619</v>
      </c>
      <c r="T19" s="47">
        <f>S19/R19*100</f>
        <v>139.1011235955056</v>
      </c>
    </row>
    <row r="20" spans="1:20" s="36" customFormat="1" ht="33" customHeight="1">
      <c r="A20" s="19" t="s">
        <v>22</v>
      </c>
      <c r="B20" s="48">
        <f t="shared" si="0"/>
        <v>9173</v>
      </c>
      <c r="C20" s="8">
        <f t="shared" si="1"/>
        <v>7130</v>
      </c>
      <c r="D20" s="9">
        <f>C20/B20*100</f>
        <v>77.72811512046222</v>
      </c>
      <c r="E20" s="7">
        <f>E22+E23+E25</f>
        <v>5531</v>
      </c>
      <c r="F20" s="10">
        <v>4546</v>
      </c>
      <c r="G20" s="9">
        <f>F20/E20*100</f>
        <v>82.1912854818297</v>
      </c>
      <c r="H20" s="11"/>
      <c r="I20" s="48">
        <f t="shared" si="4"/>
        <v>3642</v>
      </c>
      <c r="J20" s="10">
        <f t="shared" si="5"/>
        <v>2584</v>
      </c>
      <c r="K20" s="53">
        <f>J20/I20*100</f>
        <v>70.95002745744097</v>
      </c>
      <c r="L20" s="7">
        <v>1952</v>
      </c>
      <c r="M20" s="7">
        <v>1524</v>
      </c>
      <c r="N20" s="47">
        <f>M20/L20*100</f>
        <v>78.07377049180327</v>
      </c>
      <c r="O20" s="7">
        <v>1500</v>
      </c>
      <c r="P20" s="10">
        <v>735</v>
      </c>
      <c r="Q20" s="47">
        <f>P20/O20*100</f>
        <v>49</v>
      </c>
      <c r="R20" s="7">
        <v>190</v>
      </c>
      <c r="S20" s="10">
        <v>325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1</v>
      </c>
      <c r="D21" s="9"/>
      <c r="E21" s="15"/>
      <c r="F21" s="18">
        <v>1</v>
      </c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6830</v>
      </c>
      <c r="C22" s="16">
        <f t="shared" si="1"/>
        <v>4800</v>
      </c>
      <c r="D22" s="17">
        <f>C22/B22*100</f>
        <v>70.27818448023426</v>
      </c>
      <c r="E22" s="15">
        <v>3390</v>
      </c>
      <c r="F22" s="18">
        <v>2400</v>
      </c>
      <c r="G22" s="17">
        <f>F22/E22*100</f>
        <v>70.79646017699115</v>
      </c>
      <c r="H22" s="13"/>
      <c r="I22" s="49">
        <f t="shared" si="4"/>
        <v>3440</v>
      </c>
      <c r="J22" s="18">
        <f t="shared" si="5"/>
        <v>2400</v>
      </c>
      <c r="K22" s="54">
        <f>J22/I22*100</f>
        <v>69.76744186046511</v>
      </c>
      <c r="L22" s="15">
        <v>1750</v>
      </c>
      <c r="M22" s="18">
        <v>1340</v>
      </c>
      <c r="N22" s="51">
        <f>M22/L22*100</f>
        <v>76.57142857142857</v>
      </c>
      <c r="O22" s="15">
        <v>1500</v>
      </c>
      <c r="P22" s="18">
        <v>735</v>
      </c>
      <c r="Q22" s="51">
        <f>P22/O22*100</f>
        <v>49</v>
      </c>
      <c r="R22" s="15">
        <v>190</v>
      </c>
      <c r="S22" s="18">
        <v>325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2279</v>
      </c>
      <c r="C23" s="16">
        <f t="shared" si="1"/>
        <v>2265</v>
      </c>
      <c r="D23" s="17">
        <f>C23/B23*100</f>
        <v>99.38569548047388</v>
      </c>
      <c r="E23" s="15">
        <v>2077</v>
      </c>
      <c r="F23" s="18">
        <v>2081</v>
      </c>
      <c r="G23" s="17">
        <f>F23/E23*100</f>
        <v>100.19258545979778</v>
      </c>
      <c r="H23" s="13"/>
      <c r="I23" s="49">
        <f t="shared" si="4"/>
        <v>202</v>
      </c>
      <c r="J23" s="18">
        <f t="shared" si="5"/>
        <v>184</v>
      </c>
      <c r="K23" s="54">
        <f>J23/I23*100</f>
        <v>91.0891089108911</v>
      </c>
      <c r="L23" s="15">
        <v>202</v>
      </c>
      <c r="M23" s="18">
        <v>184</v>
      </c>
      <c r="N23" s="51">
        <f>M23/L23*100</f>
        <v>91.0891089108911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 aca="true" t="shared" si="11" ref="G25:G30"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236</v>
      </c>
      <c r="C26" s="8">
        <f t="shared" si="9"/>
        <v>277</v>
      </c>
      <c r="D26" s="9">
        <f t="shared" si="10"/>
        <v>117.37288135593221</v>
      </c>
      <c r="E26" s="7">
        <v>136</v>
      </c>
      <c r="F26" s="10">
        <v>180</v>
      </c>
      <c r="G26" s="9">
        <f t="shared" si="11"/>
        <v>132.35294117647058</v>
      </c>
      <c r="H26" s="13"/>
      <c r="I26" s="48">
        <f t="shared" si="4"/>
        <v>100</v>
      </c>
      <c r="J26" s="10">
        <f t="shared" si="5"/>
        <v>97</v>
      </c>
      <c r="K26" s="53">
        <f>J26/I26*100</f>
        <v>97</v>
      </c>
      <c r="L26" s="7">
        <v>100</v>
      </c>
      <c r="M26" s="10">
        <v>97</v>
      </c>
      <c r="N26" s="47">
        <f>M26/L26*100</f>
        <v>97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1597</v>
      </c>
      <c r="C27" s="8">
        <f t="shared" si="9"/>
        <v>1079</v>
      </c>
      <c r="D27" s="9">
        <f t="shared" si="10"/>
        <v>67.5641828428303</v>
      </c>
      <c r="E27" s="7">
        <v>1597</v>
      </c>
      <c r="F27" s="10">
        <v>1079</v>
      </c>
      <c r="G27" s="9">
        <f t="shared" si="11"/>
        <v>67.5641828428303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3901</v>
      </c>
      <c r="D28" s="9">
        <f t="shared" si="10"/>
        <v>81.85060847671004</v>
      </c>
      <c r="E28" s="7">
        <v>4766</v>
      </c>
      <c r="F28" s="10">
        <v>3901</v>
      </c>
      <c r="G28" s="9">
        <f t="shared" si="11"/>
        <v>81.85060847671004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1625</v>
      </c>
      <c r="C29" s="8">
        <f t="shared" si="9"/>
        <v>1209</v>
      </c>
      <c r="D29" s="9">
        <f t="shared" si="10"/>
        <v>74.4</v>
      </c>
      <c r="E29" s="7">
        <v>985</v>
      </c>
      <c r="F29" s="10">
        <v>599</v>
      </c>
      <c r="G29" s="9">
        <f t="shared" si="11"/>
        <v>60.81218274111675</v>
      </c>
      <c r="H29" s="27" t="e">
        <f>F29/#REF!*100</f>
        <v>#REF!</v>
      </c>
      <c r="I29" s="48">
        <f t="shared" si="4"/>
        <v>640</v>
      </c>
      <c r="J29" s="10">
        <f t="shared" si="5"/>
        <v>610</v>
      </c>
      <c r="K29" s="53">
        <f>J29/I29*100</f>
        <v>95.3125</v>
      </c>
      <c r="L29" s="7">
        <v>315</v>
      </c>
      <c r="M29" s="10">
        <v>275</v>
      </c>
      <c r="N29" s="47">
        <f>M29/L29*100</f>
        <v>87.3015873015873</v>
      </c>
      <c r="O29" s="7">
        <v>70</v>
      </c>
      <c r="P29" s="10">
        <v>41</v>
      </c>
      <c r="Q29" s="47">
        <f>P29/O29*100</f>
        <v>58.57142857142858</v>
      </c>
      <c r="R29" s="7">
        <v>255</v>
      </c>
      <c r="S29" s="10">
        <v>294</v>
      </c>
      <c r="T29" s="47">
        <f>S29/R29*100</f>
        <v>115.29411764705881</v>
      </c>
    </row>
    <row r="30" spans="1:20" s="36" customFormat="1" ht="21" customHeight="1">
      <c r="A30" s="19" t="s">
        <v>31</v>
      </c>
      <c r="B30" s="48">
        <f t="shared" si="9"/>
        <v>1301</v>
      </c>
      <c r="C30" s="8">
        <f t="shared" si="9"/>
        <v>1286</v>
      </c>
      <c r="D30" s="9">
        <f t="shared" si="10"/>
        <v>98.84704073789393</v>
      </c>
      <c r="E30" s="7">
        <v>1301</v>
      </c>
      <c r="F30" s="10">
        <v>1286</v>
      </c>
      <c r="G30" s="9">
        <f t="shared" si="11"/>
        <v>98.84704073789393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0</v>
      </c>
      <c r="D31" s="9"/>
      <c r="E31" s="7"/>
      <c r="F31" s="10"/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-8597</v>
      </c>
      <c r="D32" s="9"/>
      <c r="E32" s="15"/>
      <c r="F32" s="10">
        <v>-8597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22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39</v>
      </c>
      <c r="D4" s="65" t="s">
        <v>2</v>
      </c>
      <c r="E4" s="61" t="s">
        <v>35</v>
      </c>
      <c r="F4" s="63" t="s">
        <v>40</v>
      </c>
      <c r="G4" s="65" t="s">
        <v>3</v>
      </c>
      <c r="H4" s="5"/>
      <c r="I4" s="61" t="s">
        <v>36</v>
      </c>
      <c r="J4" s="63" t="s">
        <v>41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42</v>
      </c>
      <c r="N5" s="45" t="s">
        <v>8</v>
      </c>
      <c r="O5" s="42" t="s">
        <v>37</v>
      </c>
      <c r="P5" s="43" t="s">
        <v>42</v>
      </c>
      <c r="Q5" s="45" t="s">
        <v>8</v>
      </c>
      <c r="R5" s="58" t="s">
        <v>37</v>
      </c>
      <c r="S5" s="43" t="s">
        <v>43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79197</v>
      </c>
      <c r="C6" s="8">
        <f aca="true" t="shared" si="1" ref="C6:C23">F6+J6</f>
        <v>61460</v>
      </c>
      <c r="D6" s="9">
        <f aca="true" t="shared" si="2" ref="D6:D17">C6/B6*100</f>
        <v>77.60394964455725</v>
      </c>
      <c r="E6" s="7">
        <f>E7+E19</f>
        <v>51233</v>
      </c>
      <c r="F6" s="10">
        <f>F7+F19</f>
        <v>36688</v>
      </c>
      <c r="G6" s="9">
        <f aca="true" t="shared" si="3" ref="G6:G11">F6/E6*100</f>
        <v>71.61009505592098</v>
      </c>
      <c r="H6" s="11"/>
      <c r="I6" s="48">
        <f aca="true" t="shared" si="4" ref="I6:I23">L6+O6+R6</f>
        <v>27964</v>
      </c>
      <c r="J6" s="48">
        <f aca="true" t="shared" si="5" ref="J6:J23">M6+P6+S6</f>
        <v>24772</v>
      </c>
      <c r="K6" s="53">
        <f>J6/I6*100</f>
        <v>88.58532398798455</v>
      </c>
      <c r="L6" s="46">
        <f>L7+L19</f>
        <v>15122</v>
      </c>
      <c r="M6" s="46">
        <f>M7+M19</f>
        <v>12926</v>
      </c>
      <c r="N6" s="47">
        <f>M6/L6*100</f>
        <v>85.4781113609311</v>
      </c>
      <c r="O6" s="46">
        <f>O7+O19</f>
        <v>10601</v>
      </c>
      <c r="P6" s="46">
        <f>P7+P19</f>
        <v>9310</v>
      </c>
      <c r="Q6" s="53">
        <f>P6/O6*100</f>
        <v>87.82190359400056</v>
      </c>
      <c r="R6" s="10">
        <f>R7+R19</f>
        <v>2241</v>
      </c>
      <c r="S6" s="11">
        <f>S7+S19</f>
        <v>2536</v>
      </c>
      <c r="T6" s="53">
        <f>S6/R6*100</f>
        <v>113.16376617581436</v>
      </c>
    </row>
    <row r="7" spans="1:20" s="36" customFormat="1" ht="21" customHeight="1">
      <c r="A7" s="12" t="s">
        <v>10</v>
      </c>
      <c r="B7" s="48">
        <f t="shared" si="0"/>
        <v>60354</v>
      </c>
      <c r="C7" s="8">
        <f t="shared" si="1"/>
        <v>52335</v>
      </c>
      <c r="D7" s="9">
        <f t="shared" si="2"/>
        <v>86.71339099314046</v>
      </c>
      <c r="E7" s="7">
        <f>E8+E9+E12+E17+E18</f>
        <v>36917</v>
      </c>
      <c r="F7" s="10">
        <f>F8+F9+F17+F18</f>
        <v>31605</v>
      </c>
      <c r="G7" s="9">
        <f t="shared" si="3"/>
        <v>85.61096513801229</v>
      </c>
      <c r="H7" s="11"/>
      <c r="I7" s="48">
        <f t="shared" si="4"/>
        <v>23437</v>
      </c>
      <c r="J7" s="48">
        <f t="shared" si="5"/>
        <v>20730</v>
      </c>
      <c r="K7" s="53">
        <f>J7/I7*100</f>
        <v>88.4498869309212</v>
      </c>
      <c r="L7" s="7">
        <f>L8+L9+L12+L17+L18</f>
        <v>12610</v>
      </c>
      <c r="M7" s="7">
        <f>M8+M9+M12+M17+M18</f>
        <v>10530</v>
      </c>
      <c r="N7" s="47">
        <f>M7/L7*100</f>
        <v>83.50515463917526</v>
      </c>
      <c r="O7" s="7">
        <f>O8+O9+O12+O17+O18</f>
        <v>9031</v>
      </c>
      <c r="P7" s="7">
        <f>P8+P9+P12+P17+P18</f>
        <v>8376</v>
      </c>
      <c r="Q7" s="47">
        <f>P7/O7*100</f>
        <v>92.74720407485329</v>
      </c>
      <c r="R7" s="57">
        <f>R8+R9+R12+R17</f>
        <v>1796</v>
      </c>
      <c r="S7" s="10">
        <f>S8+S9+S12+S17+S18</f>
        <v>1824</v>
      </c>
      <c r="T7" s="47">
        <f>S7/R7*100</f>
        <v>101.55902004454343</v>
      </c>
    </row>
    <row r="8" spans="1:20" s="36" customFormat="1" ht="24" customHeight="1">
      <c r="A8" s="6" t="s">
        <v>45</v>
      </c>
      <c r="B8" s="48">
        <f t="shared" si="0"/>
        <v>43263</v>
      </c>
      <c r="C8" s="8">
        <f t="shared" si="1"/>
        <v>36295</v>
      </c>
      <c r="D8" s="9">
        <f t="shared" si="2"/>
        <v>83.89385849340083</v>
      </c>
      <c r="E8" s="7">
        <v>34574</v>
      </c>
      <c r="F8" s="10">
        <v>29036</v>
      </c>
      <c r="G8" s="9">
        <f t="shared" si="3"/>
        <v>83.98218314340255</v>
      </c>
      <c r="H8" s="13"/>
      <c r="I8" s="48">
        <f t="shared" si="4"/>
        <v>8689</v>
      </c>
      <c r="J8" s="10">
        <f t="shared" si="5"/>
        <v>7259</v>
      </c>
      <c r="K8" s="53">
        <f>J8/I8*100</f>
        <v>83.54240994360686</v>
      </c>
      <c r="L8" s="7">
        <v>4150</v>
      </c>
      <c r="M8" s="10">
        <v>3147</v>
      </c>
      <c r="N8" s="47">
        <f>M8/L8*100</f>
        <v>75.83132530120483</v>
      </c>
      <c r="O8" s="7">
        <v>4352</v>
      </c>
      <c r="P8" s="10">
        <v>3961</v>
      </c>
      <c r="Q8" s="47">
        <f>P8/O8*100</f>
        <v>91.015625</v>
      </c>
      <c r="R8" s="7">
        <v>187</v>
      </c>
      <c r="S8" s="10">
        <v>151</v>
      </c>
      <c r="T8" s="47">
        <f>S8/R8*100</f>
        <v>80.74866310160428</v>
      </c>
    </row>
    <row r="9" spans="1:21" s="36" customFormat="1" ht="13.5" customHeight="1">
      <c r="A9" s="6" t="s">
        <v>11</v>
      </c>
      <c r="B9" s="48">
        <f t="shared" si="0"/>
        <v>1713</v>
      </c>
      <c r="C9" s="8">
        <f t="shared" si="1"/>
        <v>1873</v>
      </c>
      <c r="D9" s="9">
        <f t="shared" si="2"/>
        <v>109.34033858727379</v>
      </c>
      <c r="E9" s="7">
        <v>1695</v>
      </c>
      <c r="F9" s="10">
        <v>1856</v>
      </c>
      <c r="G9" s="9">
        <f t="shared" si="3"/>
        <v>109.49852507374631</v>
      </c>
      <c r="H9" s="13"/>
      <c r="I9" s="48">
        <f t="shared" si="4"/>
        <v>18</v>
      </c>
      <c r="J9" s="10">
        <f t="shared" si="5"/>
        <v>17</v>
      </c>
      <c r="K9" s="53">
        <f>J9/I9*100</f>
        <v>94.44444444444444</v>
      </c>
      <c r="L9" s="7"/>
      <c r="M9" s="10"/>
      <c r="N9" s="47"/>
      <c r="O9" s="7">
        <v>18</v>
      </c>
      <c r="P9" s="10">
        <v>17</v>
      </c>
      <c r="Q9" s="47">
        <f>P9/O9*100</f>
        <v>94.44444444444444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1822</v>
      </c>
      <c r="D10" s="17">
        <f t="shared" si="2"/>
        <v>109.29814037192563</v>
      </c>
      <c r="E10" s="15">
        <v>1667</v>
      </c>
      <c r="F10" s="18">
        <v>1822</v>
      </c>
      <c r="G10" s="17">
        <f t="shared" si="3"/>
        <v>109.29814037192563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46</v>
      </c>
      <c r="C11" s="16">
        <f t="shared" si="1"/>
        <v>51</v>
      </c>
      <c r="D11" s="17">
        <f t="shared" si="2"/>
        <v>110.86956521739131</v>
      </c>
      <c r="E11" s="15">
        <v>28</v>
      </c>
      <c r="F11" s="18">
        <v>34</v>
      </c>
      <c r="G11" s="17">
        <f t="shared" si="3"/>
        <v>121.42857142857142</v>
      </c>
      <c r="H11" s="13"/>
      <c r="I11" s="49">
        <f t="shared" si="4"/>
        <v>18</v>
      </c>
      <c r="J11" s="18">
        <f t="shared" si="5"/>
        <v>17</v>
      </c>
      <c r="K11" s="54">
        <f aca="true" t="shared" si="6" ref="K11:K17">J11/I11*100</f>
        <v>94.44444444444444</v>
      </c>
      <c r="L11" s="15"/>
      <c r="M11" s="10"/>
      <c r="N11" s="47"/>
      <c r="O11" s="15">
        <v>18</v>
      </c>
      <c r="P11" s="18">
        <v>17</v>
      </c>
      <c r="Q11" s="51">
        <f aca="true" t="shared" si="7" ref="Q11:Q17">P11/O11*100</f>
        <v>94.44444444444444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14656</v>
      </c>
      <c r="C12" s="8">
        <f t="shared" si="1"/>
        <v>13379</v>
      </c>
      <c r="D12" s="9">
        <f t="shared" si="2"/>
        <v>91.28684497816593</v>
      </c>
      <c r="E12" s="7"/>
      <c r="F12" s="10"/>
      <c r="G12" s="9"/>
      <c r="H12" s="11"/>
      <c r="I12" s="48">
        <f t="shared" si="4"/>
        <v>14656</v>
      </c>
      <c r="J12" s="10">
        <f t="shared" si="5"/>
        <v>13379</v>
      </c>
      <c r="K12" s="53">
        <f t="shared" si="6"/>
        <v>91.28684497816593</v>
      </c>
      <c r="L12" s="7">
        <v>8460</v>
      </c>
      <c r="M12" s="10">
        <v>7383</v>
      </c>
      <c r="N12" s="47">
        <f>M12/L12*100</f>
        <v>87.26950354609929</v>
      </c>
      <c r="O12" s="7">
        <v>4612</v>
      </c>
      <c r="P12" s="10">
        <v>4351</v>
      </c>
      <c r="Q12" s="47">
        <f t="shared" si="7"/>
        <v>94.34084995663487</v>
      </c>
      <c r="R12" s="7">
        <v>1584</v>
      </c>
      <c r="S12" s="10">
        <v>1645</v>
      </c>
      <c r="T12" s="47">
        <f aca="true" t="shared" si="8" ref="T12:T17">S12/R12*100</f>
        <v>103.8510101010101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1552</v>
      </c>
      <c r="D13" s="17">
        <f t="shared" si="2"/>
        <v>64.85582950271626</v>
      </c>
      <c r="E13" s="15"/>
      <c r="F13" s="10"/>
      <c r="G13" s="9"/>
      <c r="H13" s="13"/>
      <c r="I13" s="49">
        <f t="shared" si="4"/>
        <v>2393</v>
      </c>
      <c r="J13" s="18">
        <f t="shared" si="5"/>
        <v>1552</v>
      </c>
      <c r="K13" s="54">
        <f t="shared" si="6"/>
        <v>64.85582950271626</v>
      </c>
      <c r="L13" s="15">
        <v>1560</v>
      </c>
      <c r="M13" s="18">
        <v>1075</v>
      </c>
      <c r="N13" s="51">
        <f>M13/L13*100</f>
        <v>68.91025641025641</v>
      </c>
      <c r="O13" s="15">
        <v>522</v>
      </c>
      <c r="P13" s="18">
        <v>259</v>
      </c>
      <c r="Q13" s="51">
        <f t="shared" si="7"/>
        <v>49.616858237547895</v>
      </c>
      <c r="R13" s="15">
        <v>311</v>
      </c>
      <c r="S13" s="18">
        <v>218</v>
      </c>
      <c r="T13" s="51">
        <f t="shared" si="8"/>
        <v>70.09646302250803</v>
      </c>
    </row>
    <row r="14" spans="1:20" s="38" customFormat="1" ht="11.25" customHeight="1">
      <c r="A14" s="21" t="s">
        <v>16</v>
      </c>
      <c r="B14" s="50">
        <f t="shared" si="0"/>
        <v>12263</v>
      </c>
      <c r="C14" s="23">
        <f t="shared" si="1"/>
        <v>11827</v>
      </c>
      <c r="D14" s="24">
        <f t="shared" si="2"/>
        <v>96.44458941531437</v>
      </c>
      <c r="E14" s="22"/>
      <c r="F14" s="10"/>
      <c r="G14" s="9"/>
      <c r="H14" s="26"/>
      <c r="I14" s="50">
        <f t="shared" si="4"/>
        <v>12263</v>
      </c>
      <c r="J14" s="25">
        <f t="shared" si="5"/>
        <v>11827</v>
      </c>
      <c r="K14" s="55">
        <f t="shared" si="6"/>
        <v>96.44458941531437</v>
      </c>
      <c r="L14" s="22">
        <v>6900</v>
      </c>
      <c r="M14" s="25">
        <v>6308</v>
      </c>
      <c r="N14" s="51">
        <f>M14/L14*100</f>
        <v>91.42028985507247</v>
      </c>
      <c r="O14" s="22">
        <v>4090</v>
      </c>
      <c r="P14" s="25">
        <v>4092</v>
      </c>
      <c r="Q14" s="52">
        <f t="shared" si="7"/>
        <v>100.04889975550122</v>
      </c>
      <c r="R14" s="22">
        <v>1273</v>
      </c>
      <c r="S14" s="25">
        <v>1427</v>
      </c>
      <c r="T14" s="52">
        <f t="shared" si="8"/>
        <v>112.09740769835035</v>
      </c>
    </row>
    <row r="15" spans="1:20" s="36" customFormat="1" ht="11.25" customHeight="1">
      <c r="A15" s="20" t="s">
        <v>17</v>
      </c>
      <c r="B15" s="49">
        <f t="shared" si="0"/>
        <v>1841</v>
      </c>
      <c r="C15" s="16">
        <f t="shared" si="1"/>
        <v>1755</v>
      </c>
      <c r="D15" s="17">
        <f t="shared" si="2"/>
        <v>95.3286257468767</v>
      </c>
      <c r="E15" s="15"/>
      <c r="F15" s="10"/>
      <c r="G15" s="9"/>
      <c r="H15" s="13"/>
      <c r="I15" s="49">
        <f t="shared" si="4"/>
        <v>1841</v>
      </c>
      <c r="J15" s="18">
        <f t="shared" si="5"/>
        <v>1755</v>
      </c>
      <c r="K15" s="54">
        <f t="shared" si="6"/>
        <v>95.3286257468767</v>
      </c>
      <c r="L15" s="15">
        <v>300</v>
      </c>
      <c r="M15" s="18">
        <v>258</v>
      </c>
      <c r="N15" s="51">
        <f>M15/L15*100</f>
        <v>86</v>
      </c>
      <c r="O15" s="15">
        <v>1118</v>
      </c>
      <c r="P15" s="18">
        <v>1134</v>
      </c>
      <c r="Q15" s="51">
        <f t="shared" si="7"/>
        <v>101.43112701252237</v>
      </c>
      <c r="R15" s="15">
        <v>423</v>
      </c>
      <c r="S15" s="18">
        <v>363</v>
      </c>
      <c r="T15" s="51">
        <f t="shared" si="8"/>
        <v>85.81560283687944</v>
      </c>
    </row>
    <row r="16" spans="1:20" s="36" customFormat="1" ht="11.25" customHeight="1">
      <c r="A16" s="20" t="s">
        <v>18</v>
      </c>
      <c r="B16" s="49">
        <f t="shared" si="0"/>
        <v>10422</v>
      </c>
      <c r="C16" s="16">
        <f t="shared" si="1"/>
        <v>10072</v>
      </c>
      <c r="D16" s="17">
        <f t="shared" si="2"/>
        <v>96.6417194396469</v>
      </c>
      <c r="E16" s="15"/>
      <c r="F16" s="10"/>
      <c r="G16" s="9"/>
      <c r="H16" s="13"/>
      <c r="I16" s="49">
        <f t="shared" si="4"/>
        <v>10422</v>
      </c>
      <c r="J16" s="18">
        <f t="shared" si="5"/>
        <v>10072</v>
      </c>
      <c r="K16" s="54">
        <f t="shared" si="6"/>
        <v>96.6417194396469</v>
      </c>
      <c r="L16" s="15">
        <v>6600</v>
      </c>
      <c r="M16" s="18">
        <v>6050</v>
      </c>
      <c r="N16" s="51">
        <f>M16/L16*100</f>
        <v>91.66666666666666</v>
      </c>
      <c r="O16" s="15">
        <v>2972</v>
      </c>
      <c r="P16" s="18">
        <v>2958</v>
      </c>
      <c r="Q16" s="51">
        <f t="shared" si="7"/>
        <v>99.52893674293405</v>
      </c>
      <c r="R16" s="15">
        <v>850</v>
      </c>
      <c r="S16" s="18">
        <v>1064</v>
      </c>
      <c r="T16" s="51">
        <f t="shared" si="8"/>
        <v>125.17647058823529</v>
      </c>
    </row>
    <row r="17" spans="1:20" s="36" customFormat="1" ht="12" customHeight="1">
      <c r="A17" s="19" t="s">
        <v>19</v>
      </c>
      <c r="B17" s="48">
        <f t="shared" si="0"/>
        <v>722</v>
      </c>
      <c r="C17" s="8">
        <f t="shared" si="1"/>
        <v>779</v>
      </c>
      <c r="D17" s="9">
        <f t="shared" si="2"/>
        <v>107.89473684210526</v>
      </c>
      <c r="E17" s="7">
        <v>648</v>
      </c>
      <c r="F17" s="10">
        <v>708</v>
      </c>
      <c r="G17" s="9">
        <f>F17/E17*100</f>
        <v>109.25925925925925</v>
      </c>
      <c r="H17" s="13"/>
      <c r="I17" s="48">
        <f t="shared" si="4"/>
        <v>74</v>
      </c>
      <c r="J17" s="10">
        <f t="shared" si="5"/>
        <v>71</v>
      </c>
      <c r="K17" s="53">
        <f t="shared" si="6"/>
        <v>95.94594594594594</v>
      </c>
      <c r="L17" s="15"/>
      <c r="M17" s="10"/>
      <c r="N17" s="47"/>
      <c r="O17" s="7">
        <v>49</v>
      </c>
      <c r="P17" s="10">
        <v>43</v>
      </c>
      <c r="Q17" s="47">
        <f t="shared" si="7"/>
        <v>87.75510204081633</v>
      </c>
      <c r="R17" s="7">
        <v>25</v>
      </c>
      <c r="S17" s="10">
        <v>28</v>
      </c>
      <c r="T17" s="47">
        <f t="shared" si="8"/>
        <v>112.00000000000001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9</v>
      </c>
      <c r="D18" s="9"/>
      <c r="E18" s="7"/>
      <c r="F18" s="10">
        <v>5</v>
      </c>
      <c r="G18" s="9"/>
      <c r="H18" s="11"/>
      <c r="I18" s="48">
        <f t="shared" si="4"/>
        <v>0</v>
      </c>
      <c r="J18" s="10">
        <f t="shared" si="5"/>
        <v>4</v>
      </c>
      <c r="K18" s="53"/>
      <c r="L18" s="7"/>
      <c r="M18" s="10"/>
      <c r="N18" s="47"/>
      <c r="O18" s="7"/>
      <c r="P18" s="10">
        <v>4</v>
      </c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18843</v>
      </c>
      <c r="C19" s="8">
        <f t="shared" si="1"/>
        <v>9125</v>
      </c>
      <c r="D19" s="9">
        <f>C19/B19*100</f>
        <v>48.42647136867802</v>
      </c>
      <c r="E19" s="7">
        <f>E20+E26+E27+E28+E29+E30+E31+E32</f>
        <v>14316</v>
      </c>
      <c r="F19" s="10">
        <f>F20+F26+F27+F28+F29+F30+F31+F32</f>
        <v>5083</v>
      </c>
      <c r="G19" s="9">
        <f>F19/E19*100</f>
        <v>35.50572785694328</v>
      </c>
      <c r="H19" s="11"/>
      <c r="I19" s="48">
        <f t="shared" si="4"/>
        <v>4527</v>
      </c>
      <c r="J19" s="10">
        <f t="shared" si="5"/>
        <v>4042</v>
      </c>
      <c r="K19" s="53">
        <f>J19/I19*100</f>
        <v>89.2865032030042</v>
      </c>
      <c r="L19" s="7">
        <f>L20+L26+L27+L28+L29+L30+L31+L32</f>
        <v>2512</v>
      </c>
      <c r="M19" s="7">
        <v>2396</v>
      </c>
      <c r="N19" s="47">
        <f>M19/L19*100</f>
        <v>95.38216560509554</v>
      </c>
      <c r="O19" s="7">
        <f>O20+O26+O27+O28+O29+O30+O30+O31+O32</f>
        <v>1570</v>
      </c>
      <c r="P19" s="7">
        <f>P20+P26+P27+P28+P29+P30+P30+P31+P32</f>
        <v>934</v>
      </c>
      <c r="Q19" s="47">
        <f>P19/O19*100</f>
        <v>59.49044585987261</v>
      </c>
      <c r="R19" s="7">
        <f>R20+R26+R27+R28+R29+R30+R31+R32</f>
        <v>445</v>
      </c>
      <c r="S19" s="7">
        <f>S20+S26+S27+S28+S29+S30+S31+S32</f>
        <v>712</v>
      </c>
      <c r="T19" s="47">
        <f>S19/R19*100</f>
        <v>160</v>
      </c>
    </row>
    <row r="20" spans="1:20" s="36" customFormat="1" ht="33" customHeight="1">
      <c r="A20" s="19" t="s">
        <v>22</v>
      </c>
      <c r="B20" s="48">
        <f t="shared" si="0"/>
        <v>9298</v>
      </c>
      <c r="C20" s="8">
        <f t="shared" si="1"/>
        <v>8091</v>
      </c>
      <c r="D20" s="9">
        <f>C20/B20*100</f>
        <v>87.01871370187138</v>
      </c>
      <c r="E20" s="7">
        <f>E22+E23+E25</f>
        <v>5531</v>
      </c>
      <c r="F20" s="10">
        <v>5257</v>
      </c>
      <c r="G20" s="9">
        <f>F20/E20*100</f>
        <v>95.04610377870186</v>
      </c>
      <c r="H20" s="11"/>
      <c r="I20" s="48">
        <f t="shared" si="4"/>
        <v>3767</v>
      </c>
      <c r="J20" s="10">
        <f t="shared" si="5"/>
        <v>2834</v>
      </c>
      <c r="K20" s="53">
        <f>J20/I20*100</f>
        <v>75.2322803291744</v>
      </c>
      <c r="L20" s="7">
        <v>2077</v>
      </c>
      <c r="M20" s="7">
        <v>1524</v>
      </c>
      <c r="N20" s="47">
        <f>M20/L20*100</f>
        <v>73.37506018295619</v>
      </c>
      <c r="O20" s="7">
        <v>1500</v>
      </c>
      <c r="P20" s="10">
        <v>892</v>
      </c>
      <c r="Q20" s="47">
        <f>P20/O20*100</f>
        <v>59.46666666666667</v>
      </c>
      <c r="R20" s="7">
        <v>190</v>
      </c>
      <c r="S20" s="10">
        <v>418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1</v>
      </c>
      <c r="D21" s="9"/>
      <c r="E21" s="15"/>
      <c r="F21" s="18">
        <v>1</v>
      </c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6830</v>
      </c>
      <c r="C22" s="16">
        <f t="shared" si="1"/>
        <v>6106</v>
      </c>
      <c r="D22" s="17">
        <f>C22/B22*100</f>
        <v>89.39970717423134</v>
      </c>
      <c r="E22" s="15">
        <v>3390</v>
      </c>
      <c r="F22" s="18">
        <v>3053</v>
      </c>
      <c r="G22" s="17">
        <f>F22/E22*100</f>
        <v>90.0589970501475</v>
      </c>
      <c r="H22" s="13"/>
      <c r="I22" s="49">
        <f t="shared" si="4"/>
        <v>3440</v>
      </c>
      <c r="J22" s="18">
        <f t="shared" si="5"/>
        <v>3053</v>
      </c>
      <c r="K22" s="54">
        <f>J22/I22*100</f>
        <v>88.75</v>
      </c>
      <c r="L22" s="15">
        <v>1750</v>
      </c>
      <c r="M22" s="18">
        <v>1743</v>
      </c>
      <c r="N22" s="51">
        <f>M22/L22*100</f>
        <v>99.6</v>
      </c>
      <c r="O22" s="15">
        <v>1500</v>
      </c>
      <c r="P22" s="18">
        <v>892</v>
      </c>
      <c r="Q22" s="51">
        <f>P22/O22*100</f>
        <v>59.46666666666667</v>
      </c>
      <c r="R22" s="15">
        <v>190</v>
      </c>
      <c r="S22" s="18">
        <v>418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2304</v>
      </c>
      <c r="C23" s="16">
        <f t="shared" si="1"/>
        <v>2340</v>
      </c>
      <c r="D23" s="17">
        <f>C23/B23*100</f>
        <v>101.5625</v>
      </c>
      <c r="E23" s="15">
        <v>2077</v>
      </c>
      <c r="F23" s="18">
        <v>2139</v>
      </c>
      <c r="G23" s="17">
        <f>F23/E23*100</f>
        <v>102.98507462686568</v>
      </c>
      <c r="H23" s="13"/>
      <c r="I23" s="49">
        <f t="shared" si="4"/>
        <v>227</v>
      </c>
      <c r="J23" s="18">
        <f t="shared" si="5"/>
        <v>201</v>
      </c>
      <c r="K23" s="54">
        <f>J23/I23*100</f>
        <v>88.54625550660793</v>
      </c>
      <c r="L23" s="15">
        <v>227</v>
      </c>
      <c r="M23" s="18">
        <v>201</v>
      </c>
      <c r="N23" s="51">
        <f>M23/L23*100</f>
        <v>88.54625550660793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aca="true" t="shared" si="9" ref="I24:I32">L24+O24+R24</f>
        <v>100</v>
      </c>
      <c r="J24" s="18"/>
      <c r="K24" s="54"/>
      <c r="L24" s="15">
        <v>100</v>
      </c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10" ref="B25:C32">E25+I25</f>
        <v>64</v>
      </c>
      <c r="C25" s="16">
        <f t="shared" si="10"/>
        <v>64</v>
      </c>
      <c r="D25" s="17">
        <f aca="true" t="shared" si="11" ref="D25:D30">C25/B25*100</f>
        <v>100</v>
      </c>
      <c r="E25" s="15">
        <v>64</v>
      </c>
      <c r="F25" s="18">
        <v>64</v>
      </c>
      <c r="G25" s="17">
        <f aca="true" t="shared" si="12" ref="G25:G30">F25/E25*100</f>
        <v>100</v>
      </c>
      <c r="H25" s="13"/>
      <c r="I25" s="49">
        <f t="shared" si="9"/>
        <v>0</v>
      </c>
      <c r="J25" s="18">
        <f aca="true" t="shared" si="13" ref="J25:J31">M25+P25+S25</f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10"/>
        <v>256</v>
      </c>
      <c r="C26" s="8">
        <f t="shared" si="10"/>
        <v>291</v>
      </c>
      <c r="D26" s="9">
        <f t="shared" si="11"/>
        <v>113.671875</v>
      </c>
      <c r="E26" s="7">
        <v>136</v>
      </c>
      <c r="F26" s="10">
        <v>180</v>
      </c>
      <c r="G26" s="9">
        <f t="shared" si="12"/>
        <v>132.35294117647058</v>
      </c>
      <c r="H26" s="13"/>
      <c r="I26" s="48">
        <f t="shared" si="9"/>
        <v>120</v>
      </c>
      <c r="J26" s="10">
        <f t="shared" si="13"/>
        <v>111</v>
      </c>
      <c r="K26" s="53">
        <f>J26/I26*100</f>
        <v>92.5</v>
      </c>
      <c r="L26" s="7">
        <v>120</v>
      </c>
      <c r="M26" s="10">
        <v>111</v>
      </c>
      <c r="N26" s="47">
        <f>M26/L26*100</f>
        <v>92.5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10"/>
        <v>1597</v>
      </c>
      <c r="C27" s="8">
        <f t="shared" si="10"/>
        <v>1770</v>
      </c>
      <c r="D27" s="9">
        <f t="shared" si="11"/>
        <v>110.832811521603</v>
      </c>
      <c r="E27" s="7">
        <v>1597</v>
      </c>
      <c r="F27" s="10">
        <v>1770</v>
      </c>
      <c r="G27" s="9">
        <f t="shared" si="12"/>
        <v>110.832811521603</v>
      </c>
      <c r="H27" s="11"/>
      <c r="I27" s="49">
        <f t="shared" si="9"/>
        <v>0</v>
      </c>
      <c r="J27" s="18">
        <f t="shared" si="13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10"/>
        <v>4766</v>
      </c>
      <c r="C28" s="8">
        <f t="shared" si="10"/>
        <v>4484</v>
      </c>
      <c r="D28" s="9">
        <f t="shared" si="11"/>
        <v>94.08308854385228</v>
      </c>
      <c r="E28" s="7">
        <v>4766</v>
      </c>
      <c r="F28" s="10">
        <v>4484</v>
      </c>
      <c r="G28" s="9">
        <f t="shared" si="12"/>
        <v>94.08308854385228</v>
      </c>
      <c r="H28" s="11"/>
      <c r="I28" s="49">
        <f t="shared" si="9"/>
        <v>0</v>
      </c>
      <c r="J28" s="18">
        <f t="shared" si="13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10"/>
        <v>1625</v>
      </c>
      <c r="C29" s="8">
        <f t="shared" si="10"/>
        <v>1222</v>
      </c>
      <c r="D29" s="9">
        <f t="shared" si="11"/>
        <v>75.2</v>
      </c>
      <c r="E29" s="7">
        <v>985</v>
      </c>
      <c r="F29" s="10">
        <v>611</v>
      </c>
      <c r="G29" s="9">
        <f t="shared" si="12"/>
        <v>62.03045685279188</v>
      </c>
      <c r="H29" s="27" t="e">
        <f>F29/#REF!*100</f>
        <v>#REF!</v>
      </c>
      <c r="I29" s="48">
        <f t="shared" si="9"/>
        <v>640</v>
      </c>
      <c r="J29" s="10">
        <f t="shared" si="13"/>
        <v>611</v>
      </c>
      <c r="K29" s="53">
        <f>J29/I29*100</f>
        <v>95.46875</v>
      </c>
      <c r="L29" s="7">
        <v>315</v>
      </c>
      <c r="M29" s="10">
        <v>275</v>
      </c>
      <c r="N29" s="47">
        <f>M29/L29*100</f>
        <v>87.3015873015873</v>
      </c>
      <c r="O29" s="7">
        <v>70</v>
      </c>
      <c r="P29" s="10">
        <v>42</v>
      </c>
      <c r="Q29" s="47">
        <f>P29/O29*100</f>
        <v>60</v>
      </c>
      <c r="R29" s="7">
        <v>255</v>
      </c>
      <c r="S29" s="10">
        <v>294</v>
      </c>
      <c r="T29" s="47">
        <f>S29/R29*100</f>
        <v>115.29411764705881</v>
      </c>
    </row>
    <row r="30" spans="1:20" s="36" customFormat="1" ht="21" customHeight="1">
      <c r="A30" s="19" t="s">
        <v>31</v>
      </c>
      <c r="B30" s="48">
        <f t="shared" si="10"/>
        <v>1301</v>
      </c>
      <c r="C30" s="8">
        <f t="shared" si="10"/>
        <v>1378</v>
      </c>
      <c r="D30" s="9">
        <f t="shared" si="11"/>
        <v>105.91852421214449</v>
      </c>
      <c r="E30" s="7">
        <v>1301</v>
      </c>
      <c r="F30" s="10">
        <v>1378</v>
      </c>
      <c r="G30" s="9">
        <f t="shared" si="12"/>
        <v>105.91852421214449</v>
      </c>
      <c r="H30" s="13"/>
      <c r="I30" s="49">
        <f t="shared" si="9"/>
        <v>0</v>
      </c>
      <c r="J30" s="10">
        <f t="shared" si="13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10"/>
        <v>0</v>
      </c>
      <c r="C31" s="8">
        <f t="shared" si="10"/>
        <v>66</v>
      </c>
      <c r="D31" s="9"/>
      <c r="E31" s="7"/>
      <c r="F31" s="10"/>
      <c r="G31" s="9"/>
      <c r="H31" s="11"/>
      <c r="I31" s="49">
        <f t="shared" si="9"/>
        <v>0</v>
      </c>
      <c r="J31" s="18">
        <f t="shared" si="13"/>
        <v>66</v>
      </c>
      <c r="K31" s="53"/>
      <c r="L31" s="7"/>
      <c r="M31" s="10">
        <v>66</v>
      </c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10"/>
        <v>0</v>
      </c>
      <c r="C32" s="8">
        <f t="shared" si="10"/>
        <v>-8597</v>
      </c>
      <c r="D32" s="9"/>
      <c r="E32" s="15"/>
      <c r="F32" s="10">
        <v>-8597</v>
      </c>
      <c r="G32" s="9"/>
      <c r="H32" s="13"/>
      <c r="I32" s="49">
        <f t="shared" si="9"/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0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108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96</v>
      </c>
      <c r="D4" s="65" t="s">
        <v>2</v>
      </c>
      <c r="E4" s="61" t="s">
        <v>35</v>
      </c>
      <c r="F4" s="63" t="s">
        <v>97</v>
      </c>
      <c r="G4" s="65" t="s">
        <v>3</v>
      </c>
      <c r="H4" s="5"/>
      <c r="I4" s="61" t="s">
        <v>36</v>
      </c>
      <c r="J4" s="63" t="s">
        <v>98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99</v>
      </c>
      <c r="N5" s="45" t="s">
        <v>8</v>
      </c>
      <c r="O5" s="42" t="s">
        <v>37</v>
      </c>
      <c r="P5" s="43" t="s">
        <v>99</v>
      </c>
      <c r="Q5" s="45" t="s">
        <v>8</v>
      </c>
      <c r="R5" s="58" t="s">
        <v>37</v>
      </c>
      <c r="S5" s="43" t="s">
        <v>100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80060</v>
      </c>
      <c r="C6" s="8">
        <f aca="true" t="shared" si="1" ref="C6:C23">F6+J6</f>
        <v>66831</v>
      </c>
      <c r="D6" s="9">
        <f aca="true" t="shared" si="2" ref="D6:D17">C6/B6*100</f>
        <v>83.47614289283037</v>
      </c>
      <c r="E6" s="7">
        <f>E7+E19</f>
        <v>51233</v>
      </c>
      <c r="F6" s="10">
        <f>F7+F19</f>
        <v>40109</v>
      </c>
      <c r="G6" s="9">
        <f aca="true" t="shared" si="3" ref="G6:G11">F6/E6*100</f>
        <v>78.28743192863973</v>
      </c>
      <c r="H6" s="11"/>
      <c r="I6" s="48">
        <f aca="true" t="shared" si="4" ref="I6:I31">L6+O6+R6</f>
        <v>28827</v>
      </c>
      <c r="J6" s="48">
        <f aca="true" t="shared" si="5" ref="J6:J31">M6+P6+S6</f>
        <v>26722</v>
      </c>
      <c r="K6" s="53">
        <f>J6/I6*100</f>
        <v>92.6978180178305</v>
      </c>
      <c r="L6" s="46">
        <f>L7+L19</f>
        <v>15653</v>
      </c>
      <c r="M6" s="46">
        <f>M7+M19</f>
        <v>14178</v>
      </c>
      <c r="N6" s="47">
        <f>M6/L6*100</f>
        <v>90.57688621989395</v>
      </c>
      <c r="O6" s="46">
        <f>O7+O19</f>
        <v>10858</v>
      </c>
      <c r="P6" s="46">
        <f>P7+P19</f>
        <v>9819</v>
      </c>
      <c r="Q6" s="53">
        <f>P6/O6*100</f>
        <v>90.43101860379443</v>
      </c>
      <c r="R6" s="10">
        <f>R7+R19</f>
        <v>2316</v>
      </c>
      <c r="S6" s="11">
        <f>S7+S19</f>
        <v>2725</v>
      </c>
      <c r="T6" s="53">
        <f>S6/R6*100</f>
        <v>117.65975820379965</v>
      </c>
    </row>
    <row r="7" spans="1:20" s="36" customFormat="1" ht="21" customHeight="1">
      <c r="A7" s="12" t="s">
        <v>10</v>
      </c>
      <c r="B7" s="48">
        <f t="shared" si="0"/>
        <v>61093</v>
      </c>
      <c r="C7" s="8">
        <f t="shared" si="1"/>
        <v>56920</v>
      </c>
      <c r="D7" s="9">
        <f t="shared" si="2"/>
        <v>93.16943021295401</v>
      </c>
      <c r="E7" s="7">
        <f>E8+E9+E12+E17+E18</f>
        <v>36917</v>
      </c>
      <c r="F7" s="10">
        <f>F8+F9+F17+F18</f>
        <v>34575</v>
      </c>
      <c r="G7" s="9">
        <f t="shared" si="3"/>
        <v>93.65603922312214</v>
      </c>
      <c r="H7" s="11"/>
      <c r="I7" s="48">
        <f t="shared" si="4"/>
        <v>24176</v>
      </c>
      <c r="J7" s="48">
        <f t="shared" si="5"/>
        <v>22345</v>
      </c>
      <c r="K7" s="53">
        <f>J7/I7*100</f>
        <v>92.4263732627399</v>
      </c>
      <c r="L7" s="7">
        <f>L8+L9+L12+L17+L18</f>
        <v>12910</v>
      </c>
      <c r="M7" s="7">
        <f>M8+M9+M12+M17+M18</f>
        <v>11499</v>
      </c>
      <c r="N7" s="47">
        <f>M7/L7*100</f>
        <v>89.07048799380325</v>
      </c>
      <c r="O7" s="7">
        <f>O8+O9+O12+O17+O18</f>
        <v>9395</v>
      </c>
      <c r="P7" s="7">
        <f>P8+P9+P12+P17+P18</f>
        <v>8838</v>
      </c>
      <c r="Q7" s="47">
        <f>P7/O7*100</f>
        <v>94.0713145290048</v>
      </c>
      <c r="R7" s="57">
        <f>R8+R9+R12+R17</f>
        <v>1871</v>
      </c>
      <c r="S7" s="10">
        <f>S8+S9+S12+S17+S18</f>
        <v>2008</v>
      </c>
      <c r="T7" s="47">
        <f>S7/R7*100</f>
        <v>107.32228754676643</v>
      </c>
    </row>
    <row r="8" spans="1:20" s="36" customFormat="1" ht="24" customHeight="1">
      <c r="A8" s="6" t="s">
        <v>45</v>
      </c>
      <c r="B8" s="48">
        <f t="shared" si="0"/>
        <v>43513</v>
      </c>
      <c r="C8" s="8">
        <f t="shared" si="1"/>
        <v>39826</v>
      </c>
      <c r="D8" s="9">
        <f t="shared" si="2"/>
        <v>91.52667019051778</v>
      </c>
      <c r="E8" s="7">
        <v>34574</v>
      </c>
      <c r="F8" s="10">
        <v>31862</v>
      </c>
      <c r="G8" s="9">
        <f t="shared" si="3"/>
        <v>92.15595534216463</v>
      </c>
      <c r="H8" s="13"/>
      <c r="I8" s="48">
        <f t="shared" si="4"/>
        <v>8939</v>
      </c>
      <c r="J8" s="10">
        <f t="shared" si="5"/>
        <v>7964</v>
      </c>
      <c r="K8" s="53">
        <f>J8/I8*100</f>
        <v>89.0927396800537</v>
      </c>
      <c r="L8" s="7">
        <v>4150</v>
      </c>
      <c r="M8" s="10">
        <v>3530</v>
      </c>
      <c r="N8" s="47">
        <f>M8/L8*100</f>
        <v>85.06024096385542</v>
      </c>
      <c r="O8" s="7">
        <v>4602</v>
      </c>
      <c r="P8" s="10">
        <v>4270</v>
      </c>
      <c r="Q8" s="47">
        <f>P8/O8*100</f>
        <v>92.78574532811821</v>
      </c>
      <c r="R8" s="7">
        <v>187</v>
      </c>
      <c r="S8" s="10">
        <v>164</v>
      </c>
      <c r="T8" s="47">
        <f>S8/R8*100</f>
        <v>87.70053475935828</v>
      </c>
    </row>
    <row r="9" spans="1:21" s="36" customFormat="1" ht="13.5" customHeight="1">
      <c r="A9" s="6" t="s">
        <v>11</v>
      </c>
      <c r="B9" s="48">
        <f t="shared" si="0"/>
        <v>1720</v>
      </c>
      <c r="C9" s="8">
        <f t="shared" si="1"/>
        <v>1938</v>
      </c>
      <c r="D9" s="9">
        <f t="shared" si="2"/>
        <v>112.67441860465117</v>
      </c>
      <c r="E9" s="7">
        <v>1695</v>
      </c>
      <c r="F9" s="10">
        <v>1913</v>
      </c>
      <c r="G9" s="9">
        <f t="shared" si="3"/>
        <v>112.8613569321534</v>
      </c>
      <c r="H9" s="13"/>
      <c r="I9" s="48">
        <f t="shared" si="4"/>
        <v>25</v>
      </c>
      <c r="J9" s="10">
        <f t="shared" si="5"/>
        <v>25</v>
      </c>
      <c r="K9" s="53">
        <f>J9/I9*100</f>
        <v>100</v>
      </c>
      <c r="L9" s="7"/>
      <c r="M9" s="10"/>
      <c r="N9" s="47"/>
      <c r="O9" s="7">
        <v>25</v>
      </c>
      <c r="P9" s="10">
        <v>25</v>
      </c>
      <c r="Q9" s="47">
        <f>P9/O9*100</f>
        <v>100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1864</v>
      </c>
      <c r="D10" s="17">
        <f t="shared" si="2"/>
        <v>111.81763647270546</v>
      </c>
      <c r="E10" s="15">
        <v>1667</v>
      </c>
      <c r="F10" s="18">
        <v>1864</v>
      </c>
      <c r="G10" s="17">
        <f t="shared" si="3"/>
        <v>111.81763647270546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53</v>
      </c>
      <c r="C11" s="16">
        <f t="shared" si="1"/>
        <v>74</v>
      </c>
      <c r="D11" s="17">
        <f t="shared" si="2"/>
        <v>139.62264150943395</v>
      </c>
      <c r="E11" s="15">
        <v>28</v>
      </c>
      <c r="F11" s="18">
        <v>49</v>
      </c>
      <c r="G11" s="17">
        <f t="shared" si="3"/>
        <v>175</v>
      </c>
      <c r="H11" s="13"/>
      <c r="I11" s="49">
        <f t="shared" si="4"/>
        <v>25</v>
      </c>
      <c r="J11" s="18">
        <f t="shared" si="5"/>
        <v>25</v>
      </c>
      <c r="K11" s="54">
        <f aca="true" t="shared" si="6" ref="K11:K17">J11/I11*100</f>
        <v>100</v>
      </c>
      <c r="L11" s="15"/>
      <c r="M11" s="10"/>
      <c r="N11" s="47"/>
      <c r="O11" s="15">
        <v>25</v>
      </c>
      <c r="P11" s="18">
        <v>25</v>
      </c>
      <c r="Q11" s="51">
        <f aca="true" t="shared" si="7" ref="Q11:Q17">P11/O11*100</f>
        <v>100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15127</v>
      </c>
      <c r="C12" s="8">
        <f t="shared" si="1"/>
        <v>14261</v>
      </c>
      <c r="D12" s="9">
        <f t="shared" si="2"/>
        <v>94.2751371719442</v>
      </c>
      <c r="E12" s="7"/>
      <c r="F12" s="10"/>
      <c r="G12" s="9"/>
      <c r="H12" s="11"/>
      <c r="I12" s="48">
        <f t="shared" si="4"/>
        <v>15127</v>
      </c>
      <c r="J12" s="10">
        <f t="shared" si="5"/>
        <v>14261</v>
      </c>
      <c r="K12" s="53">
        <f t="shared" si="6"/>
        <v>94.2751371719442</v>
      </c>
      <c r="L12" s="7">
        <v>8760</v>
      </c>
      <c r="M12" s="10">
        <v>7969</v>
      </c>
      <c r="N12" s="47">
        <f>M12/L12*100</f>
        <v>90.9703196347032</v>
      </c>
      <c r="O12" s="7">
        <v>4708</v>
      </c>
      <c r="P12" s="10">
        <v>4480</v>
      </c>
      <c r="Q12" s="47">
        <f t="shared" si="7"/>
        <v>95.15717926932881</v>
      </c>
      <c r="R12" s="7">
        <v>1659</v>
      </c>
      <c r="S12" s="10">
        <v>1812</v>
      </c>
      <c r="T12" s="47">
        <f aca="true" t="shared" si="8" ref="T12:T17">S12/R12*100</f>
        <v>109.22242314647379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1736</v>
      </c>
      <c r="D13" s="17">
        <f t="shared" si="2"/>
        <v>72.5449226911826</v>
      </c>
      <c r="E13" s="15"/>
      <c r="F13" s="10"/>
      <c r="G13" s="9"/>
      <c r="H13" s="13"/>
      <c r="I13" s="49">
        <f t="shared" si="4"/>
        <v>2393</v>
      </c>
      <c r="J13" s="18">
        <f t="shared" si="5"/>
        <v>1736</v>
      </c>
      <c r="K13" s="54">
        <f t="shared" si="6"/>
        <v>72.5449226911826</v>
      </c>
      <c r="L13" s="15">
        <v>1560</v>
      </c>
      <c r="M13" s="18">
        <v>1216</v>
      </c>
      <c r="N13" s="51">
        <f>M13/L13*100</f>
        <v>77.94871794871796</v>
      </c>
      <c r="O13" s="15">
        <v>522</v>
      </c>
      <c r="P13" s="18">
        <v>291</v>
      </c>
      <c r="Q13" s="51">
        <f t="shared" si="7"/>
        <v>55.74712643678161</v>
      </c>
      <c r="R13" s="15">
        <v>311</v>
      </c>
      <c r="S13" s="18">
        <v>229</v>
      </c>
      <c r="T13" s="51">
        <f t="shared" si="8"/>
        <v>73.63344051446946</v>
      </c>
    </row>
    <row r="14" spans="1:20" s="38" customFormat="1" ht="11.25" customHeight="1">
      <c r="A14" s="21" t="s">
        <v>16</v>
      </c>
      <c r="B14" s="50">
        <f t="shared" si="0"/>
        <v>12734</v>
      </c>
      <c r="C14" s="23">
        <f t="shared" si="1"/>
        <v>12525</v>
      </c>
      <c r="D14" s="24">
        <f t="shared" si="2"/>
        <v>98.35872467410083</v>
      </c>
      <c r="E14" s="22"/>
      <c r="F14" s="10"/>
      <c r="G14" s="9"/>
      <c r="H14" s="26"/>
      <c r="I14" s="50">
        <f t="shared" si="4"/>
        <v>12734</v>
      </c>
      <c r="J14" s="25">
        <f t="shared" si="5"/>
        <v>12525</v>
      </c>
      <c r="K14" s="55">
        <f t="shared" si="6"/>
        <v>98.35872467410083</v>
      </c>
      <c r="L14" s="22">
        <v>7200</v>
      </c>
      <c r="M14" s="25">
        <v>6753</v>
      </c>
      <c r="N14" s="51">
        <f>M14/L14*100</f>
        <v>93.79166666666666</v>
      </c>
      <c r="O14" s="22">
        <v>4186</v>
      </c>
      <c r="P14" s="25">
        <v>4189</v>
      </c>
      <c r="Q14" s="52">
        <f t="shared" si="7"/>
        <v>100.0716674629718</v>
      </c>
      <c r="R14" s="22">
        <v>1348</v>
      </c>
      <c r="S14" s="25">
        <v>1583</v>
      </c>
      <c r="T14" s="52">
        <f t="shared" si="8"/>
        <v>117.433234421365</v>
      </c>
    </row>
    <row r="15" spans="1:20" s="36" customFormat="1" ht="11.25" customHeight="1">
      <c r="A15" s="20" t="s">
        <v>17</v>
      </c>
      <c r="B15" s="49">
        <f t="shared" si="0"/>
        <v>1858</v>
      </c>
      <c r="C15" s="16">
        <f t="shared" si="1"/>
        <v>1828</v>
      </c>
      <c r="D15" s="17">
        <f t="shared" si="2"/>
        <v>98.38536060279871</v>
      </c>
      <c r="E15" s="15"/>
      <c r="F15" s="10"/>
      <c r="G15" s="9"/>
      <c r="H15" s="13"/>
      <c r="I15" s="49">
        <f t="shared" si="4"/>
        <v>1858</v>
      </c>
      <c r="J15" s="18">
        <f t="shared" si="5"/>
        <v>1828</v>
      </c>
      <c r="K15" s="54">
        <f t="shared" si="6"/>
        <v>98.38536060279871</v>
      </c>
      <c r="L15" s="15">
        <v>300</v>
      </c>
      <c r="M15" s="18">
        <v>265</v>
      </c>
      <c r="N15" s="51">
        <f>M15/L15*100</f>
        <v>88.33333333333333</v>
      </c>
      <c r="O15" s="15">
        <v>1135</v>
      </c>
      <c r="P15" s="18">
        <v>1137</v>
      </c>
      <c r="Q15" s="51">
        <f t="shared" si="7"/>
        <v>100.17621145374449</v>
      </c>
      <c r="R15" s="15">
        <v>423</v>
      </c>
      <c r="S15" s="18">
        <v>426</v>
      </c>
      <c r="T15" s="51">
        <f t="shared" si="8"/>
        <v>100.70921985815602</v>
      </c>
    </row>
    <row r="16" spans="1:20" s="36" customFormat="1" ht="11.25" customHeight="1">
      <c r="A16" s="20" t="s">
        <v>18</v>
      </c>
      <c r="B16" s="49">
        <f t="shared" si="0"/>
        <v>10876</v>
      </c>
      <c r="C16" s="16">
        <f t="shared" si="1"/>
        <v>10697</v>
      </c>
      <c r="D16" s="17">
        <f t="shared" si="2"/>
        <v>98.35417432879736</v>
      </c>
      <c r="E16" s="15"/>
      <c r="F16" s="10"/>
      <c r="G16" s="9"/>
      <c r="H16" s="13"/>
      <c r="I16" s="49">
        <f t="shared" si="4"/>
        <v>10876</v>
      </c>
      <c r="J16" s="18">
        <f t="shared" si="5"/>
        <v>10697</v>
      </c>
      <c r="K16" s="54">
        <f t="shared" si="6"/>
        <v>98.35417432879736</v>
      </c>
      <c r="L16" s="15">
        <v>6900</v>
      </c>
      <c r="M16" s="18">
        <v>6488</v>
      </c>
      <c r="N16" s="51">
        <f>M16/L16*100</f>
        <v>94.02898550724638</v>
      </c>
      <c r="O16" s="15">
        <v>3051</v>
      </c>
      <c r="P16" s="18">
        <v>3052</v>
      </c>
      <c r="Q16" s="51">
        <f t="shared" si="7"/>
        <v>100.03277613897083</v>
      </c>
      <c r="R16" s="15">
        <v>925</v>
      </c>
      <c r="S16" s="18">
        <v>1157</v>
      </c>
      <c r="T16" s="51">
        <f t="shared" si="8"/>
        <v>125.0810810810811</v>
      </c>
    </row>
    <row r="17" spans="1:20" s="36" customFormat="1" ht="12" customHeight="1">
      <c r="A17" s="19" t="s">
        <v>19</v>
      </c>
      <c r="B17" s="48">
        <f t="shared" si="0"/>
        <v>733</v>
      </c>
      <c r="C17" s="8">
        <f t="shared" si="1"/>
        <v>885</v>
      </c>
      <c r="D17" s="9">
        <f t="shared" si="2"/>
        <v>120.73669849931787</v>
      </c>
      <c r="E17" s="7">
        <v>648</v>
      </c>
      <c r="F17" s="10">
        <v>795</v>
      </c>
      <c r="G17" s="9">
        <f>F17/E17*100</f>
        <v>122.68518518518519</v>
      </c>
      <c r="H17" s="13"/>
      <c r="I17" s="48">
        <f t="shared" si="4"/>
        <v>85</v>
      </c>
      <c r="J17" s="10">
        <f t="shared" si="5"/>
        <v>90</v>
      </c>
      <c r="K17" s="53">
        <f t="shared" si="6"/>
        <v>105.88235294117648</v>
      </c>
      <c r="L17" s="15"/>
      <c r="M17" s="10"/>
      <c r="N17" s="47"/>
      <c r="O17" s="7">
        <v>60</v>
      </c>
      <c r="P17" s="10">
        <v>58</v>
      </c>
      <c r="Q17" s="47">
        <f t="shared" si="7"/>
        <v>96.66666666666667</v>
      </c>
      <c r="R17" s="7">
        <v>25</v>
      </c>
      <c r="S17" s="10">
        <v>32</v>
      </c>
      <c r="T17" s="47">
        <f t="shared" si="8"/>
        <v>128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10</v>
      </c>
      <c r="D18" s="9"/>
      <c r="E18" s="7"/>
      <c r="F18" s="10">
        <v>5</v>
      </c>
      <c r="G18" s="9"/>
      <c r="H18" s="11"/>
      <c r="I18" s="48">
        <f t="shared" si="4"/>
        <v>0</v>
      </c>
      <c r="J18" s="10">
        <f t="shared" si="5"/>
        <v>5</v>
      </c>
      <c r="K18" s="53"/>
      <c r="L18" s="7"/>
      <c r="M18" s="10"/>
      <c r="N18" s="47"/>
      <c r="O18" s="7"/>
      <c r="P18" s="10">
        <v>5</v>
      </c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18967</v>
      </c>
      <c r="C19" s="8">
        <f t="shared" si="1"/>
        <v>9911</v>
      </c>
      <c r="D19" s="9">
        <f>C19/B19*100</f>
        <v>52.25391469394211</v>
      </c>
      <c r="E19" s="7">
        <f>E20+E26+E27+E28+E29+E30+E31+E32</f>
        <v>14316</v>
      </c>
      <c r="F19" s="10">
        <f>F20+F26+F27+F28+F29+F30+F31+F32</f>
        <v>5534</v>
      </c>
      <c r="G19" s="9">
        <f>F19/E19*100</f>
        <v>38.65604917574741</v>
      </c>
      <c r="H19" s="11"/>
      <c r="I19" s="48">
        <f t="shared" si="4"/>
        <v>4651</v>
      </c>
      <c r="J19" s="10">
        <f t="shared" si="5"/>
        <v>4377</v>
      </c>
      <c r="K19" s="53">
        <f>J19/I19*100</f>
        <v>94.10879380778327</v>
      </c>
      <c r="L19" s="7">
        <f>L20+L26+L27+L28+L29+L30+L31+L32</f>
        <v>2743</v>
      </c>
      <c r="M19" s="7">
        <f>M20+M26+M29+M31</f>
        <v>2679</v>
      </c>
      <c r="N19" s="47">
        <f>M19/L19*100</f>
        <v>97.6667881881152</v>
      </c>
      <c r="O19" s="7">
        <f>O20+O26+O27+O28+O29+O30+O30+O31+O32</f>
        <v>1463</v>
      </c>
      <c r="P19" s="7">
        <f>P20+P26+P27+P28+P29+P30+P30+P31+P32</f>
        <v>981</v>
      </c>
      <c r="Q19" s="47">
        <f>P19/O19*100</f>
        <v>67.053998632946</v>
      </c>
      <c r="R19" s="7">
        <f>R20+R26+R27+R28+R29+R30+R31+R32</f>
        <v>445</v>
      </c>
      <c r="S19" s="7">
        <f>S20+S26+S27+S28+S29+S30+S31+S32</f>
        <v>717</v>
      </c>
      <c r="T19" s="47">
        <f>S19/R19*100</f>
        <v>161.12359550561797</v>
      </c>
    </row>
    <row r="20" spans="1:20" s="36" customFormat="1" ht="33" customHeight="1">
      <c r="A20" s="19" t="s">
        <v>22</v>
      </c>
      <c r="B20" s="48">
        <f t="shared" si="0"/>
        <v>9371</v>
      </c>
      <c r="C20" s="8">
        <f t="shared" si="1"/>
        <v>9091</v>
      </c>
      <c r="D20" s="9">
        <f>C20/B20*100</f>
        <v>97.01205847828408</v>
      </c>
      <c r="E20" s="7">
        <f>E22+E23+E25</f>
        <v>5531</v>
      </c>
      <c r="F20" s="10">
        <f>F21+F22+F23+F24+F25</f>
        <v>5507</v>
      </c>
      <c r="G20" s="9">
        <f>F20/E20*100</f>
        <v>99.566082082806</v>
      </c>
      <c r="H20" s="11"/>
      <c r="I20" s="48">
        <f t="shared" si="4"/>
        <v>3840</v>
      </c>
      <c r="J20" s="10">
        <f t="shared" si="5"/>
        <v>3584</v>
      </c>
      <c r="K20" s="53">
        <f>J20/I20*100</f>
        <v>93.33333333333333</v>
      </c>
      <c r="L20" s="7">
        <v>2257</v>
      </c>
      <c r="M20" s="7">
        <f>M22+M23+M24</f>
        <v>2235</v>
      </c>
      <c r="N20" s="47">
        <f>M20/L20*100</f>
        <v>99.02525476295968</v>
      </c>
      <c r="O20" s="7">
        <v>1393</v>
      </c>
      <c r="P20" s="10">
        <v>926</v>
      </c>
      <c r="Q20" s="47">
        <f>P20/O20*100</f>
        <v>66.47523330940417</v>
      </c>
      <c r="R20" s="7">
        <v>190</v>
      </c>
      <c r="S20" s="10">
        <v>423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1</v>
      </c>
      <c r="D21" s="9"/>
      <c r="E21" s="15"/>
      <c r="F21" s="18">
        <v>1</v>
      </c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6882</v>
      </c>
      <c r="C22" s="16">
        <f t="shared" si="1"/>
        <v>6541</v>
      </c>
      <c r="D22" s="17">
        <f>C22/B22*100</f>
        <v>95.04504504504504</v>
      </c>
      <c r="E22" s="15">
        <v>3390</v>
      </c>
      <c r="F22" s="18">
        <v>3270</v>
      </c>
      <c r="G22" s="17">
        <f>F22/E22*100</f>
        <v>96.46017699115043</v>
      </c>
      <c r="H22" s="13"/>
      <c r="I22" s="49">
        <f t="shared" si="4"/>
        <v>3492</v>
      </c>
      <c r="J22" s="18">
        <f t="shared" si="5"/>
        <v>3271</v>
      </c>
      <c r="K22" s="54">
        <f>J22/I22*100</f>
        <v>93.67124856815579</v>
      </c>
      <c r="L22" s="15">
        <v>1920</v>
      </c>
      <c r="M22" s="18">
        <v>1933</v>
      </c>
      <c r="N22" s="51">
        <f>M22/L22*100</f>
        <v>100.67708333333334</v>
      </c>
      <c r="O22" s="15">
        <v>1382</v>
      </c>
      <c r="P22" s="18">
        <v>915</v>
      </c>
      <c r="Q22" s="51">
        <f>P22/O22*100</f>
        <v>66.20839363241679</v>
      </c>
      <c r="R22" s="15">
        <v>190</v>
      </c>
      <c r="S22" s="18">
        <v>423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2325</v>
      </c>
      <c r="C23" s="16">
        <f t="shared" si="1"/>
        <v>2407</v>
      </c>
      <c r="D23" s="17">
        <f>C23/B23*100</f>
        <v>103.5268817204301</v>
      </c>
      <c r="E23" s="15">
        <v>2077</v>
      </c>
      <c r="F23" s="18">
        <v>2172</v>
      </c>
      <c r="G23" s="17">
        <f>F23/E23*100</f>
        <v>104.57390467019741</v>
      </c>
      <c r="H23" s="13"/>
      <c r="I23" s="49">
        <f t="shared" si="4"/>
        <v>248</v>
      </c>
      <c r="J23" s="18">
        <f t="shared" si="5"/>
        <v>235</v>
      </c>
      <c r="K23" s="54">
        <f>J23/I23*100</f>
        <v>94.75806451612904</v>
      </c>
      <c r="L23" s="15">
        <v>237</v>
      </c>
      <c r="M23" s="18">
        <v>224</v>
      </c>
      <c r="N23" s="51">
        <f>M23/L23*100</f>
        <v>94.51476793248945</v>
      </c>
      <c r="O23" s="15">
        <v>11</v>
      </c>
      <c r="P23" s="18">
        <v>11</v>
      </c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100</v>
      </c>
      <c r="J24" s="18">
        <f t="shared" si="5"/>
        <v>78</v>
      </c>
      <c r="K24" s="54">
        <f>J24/I24*100</f>
        <v>78</v>
      </c>
      <c r="L24" s="15">
        <v>100</v>
      </c>
      <c r="M24" s="18">
        <v>78</v>
      </c>
      <c r="N24" s="51">
        <f>M24/L24*100</f>
        <v>78</v>
      </c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 aca="true" t="shared" si="11" ref="G25:G30"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266</v>
      </c>
      <c r="C26" s="8">
        <f t="shared" si="9"/>
        <v>300</v>
      </c>
      <c r="D26" s="9">
        <f t="shared" si="10"/>
        <v>112.78195488721805</v>
      </c>
      <c r="E26" s="7">
        <v>136</v>
      </c>
      <c r="F26" s="10">
        <v>180</v>
      </c>
      <c r="G26" s="9">
        <f t="shared" si="11"/>
        <v>132.35294117647058</v>
      </c>
      <c r="H26" s="13"/>
      <c r="I26" s="48">
        <f t="shared" si="4"/>
        <v>130</v>
      </c>
      <c r="J26" s="10">
        <f t="shared" si="5"/>
        <v>120</v>
      </c>
      <c r="K26" s="53">
        <f>J26/I26*100</f>
        <v>92.3076923076923</v>
      </c>
      <c r="L26" s="7">
        <v>130</v>
      </c>
      <c r="M26" s="10">
        <v>120</v>
      </c>
      <c r="N26" s="47">
        <f>M26/L26*100</f>
        <v>92.3076923076923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1597</v>
      </c>
      <c r="C27" s="8">
        <f t="shared" si="9"/>
        <v>1800</v>
      </c>
      <c r="D27" s="9">
        <f t="shared" si="10"/>
        <v>112.71133375078273</v>
      </c>
      <c r="E27" s="7">
        <v>1597</v>
      </c>
      <c r="F27" s="10">
        <v>1800</v>
      </c>
      <c r="G27" s="9">
        <f t="shared" si="11"/>
        <v>112.71133375078273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4531</v>
      </c>
      <c r="D28" s="9">
        <f t="shared" si="10"/>
        <v>95.06924045321024</v>
      </c>
      <c r="E28" s="7">
        <v>4766</v>
      </c>
      <c r="F28" s="10">
        <v>4531</v>
      </c>
      <c r="G28" s="9">
        <f t="shared" si="11"/>
        <v>95.06924045321024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1625</v>
      </c>
      <c r="C29" s="8">
        <f t="shared" si="9"/>
        <v>1265</v>
      </c>
      <c r="D29" s="9">
        <f t="shared" si="10"/>
        <v>77.84615384615384</v>
      </c>
      <c r="E29" s="7">
        <v>985</v>
      </c>
      <c r="F29" s="10">
        <v>633</v>
      </c>
      <c r="G29" s="9">
        <f t="shared" si="11"/>
        <v>64.26395939086295</v>
      </c>
      <c r="H29" s="27" t="e">
        <f>F29/#REF!*100</f>
        <v>#REF!</v>
      </c>
      <c r="I29" s="48">
        <f t="shared" si="4"/>
        <v>640</v>
      </c>
      <c r="J29" s="10">
        <f t="shared" si="5"/>
        <v>632</v>
      </c>
      <c r="K29" s="53">
        <f>J29/I29*100</f>
        <v>98.75</v>
      </c>
      <c r="L29" s="7">
        <v>315</v>
      </c>
      <c r="M29" s="10">
        <v>283</v>
      </c>
      <c r="N29" s="47">
        <f>M29/L29*100</f>
        <v>89.84126984126985</v>
      </c>
      <c r="O29" s="7">
        <v>70</v>
      </c>
      <c r="P29" s="10">
        <v>55</v>
      </c>
      <c r="Q29" s="47">
        <f>P29/O29*100</f>
        <v>78.57142857142857</v>
      </c>
      <c r="R29" s="7">
        <v>255</v>
      </c>
      <c r="S29" s="10">
        <v>294</v>
      </c>
      <c r="T29" s="47">
        <f>S29/R29*100</f>
        <v>115.29411764705881</v>
      </c>
    </row>
    <row r="30" spans="1:20" s="36" customFormat="1" ht="21" customHeight="1">
      <c r="A30" s="19" t="s">
        <v>31</v>
      </c>
      <c r="B30" s="48">
        <f t="shared" si="9"/>
        <v>1301</v>
      </c>
      <c r="C30" s="8">
        <f t="shared" si="9"/>
        <v>1480</v>
      </c>
      <c r="D30" s="9">
        <f t="shared" si="10"/>
        <v>113.7586471944658</v>
      </c>
      <c r="E30" s="7">
        <v>1301</v>
      </c>
      <c r="F30" s="10">
        <v>1480</v>
      </c>
      <c r="G30" s="9">
        <f t="shared" si="11"/>
        <v>113.7586471944658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41</v>
      </c>
      <c r="C31" s="8">
        <f t="shared" si="9"/>
        <v>41</v>
      </c>
      <c r="D31" s="9"/>
      <c r="E31" s="7"/>
      <c r="F31" s="10"/>
      <c r="G31" s="9"/>
      <c r="H31" s="11"/>
      <c r="I31" s="48">
        <f t="shared" si="4"/>
        <v>41</v>
      </c>
      <c r="J31" s="18">
        <f t="shared" si="5"/>
        <v>41</v>
      </c>
      <c r="K31" s="53"/>
      <c r="L31" s="7">
        <v>41</v>
      </c>
      <c r="M31" s="10">
        <v>41</v>
      </c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-8597</v>
      </c>
      <c r="D32" s="9"/>
      <c r="E32" s="15"/>
      <c r="F32" s="10">
        <v>-8597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2"/>
  <sheetViews>
    <sheetView tabSelected="1"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109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90</v>
      </c>
      <c r="D4" s="65" t="s">
        <v>2</v>
      </c>
      <c r="E4" s="61" t="s">
        <v>35</v>
      </c>
      <c r="F4" s="63" t="s">
        <v>91</v>
      </c>
      <c r="G4" s="65" t="s">
        <v>3</v>
      </c>
      <c r="H4" s="5"/>
      <c r="I4" s="61" t="s">
        <v>36</v>
      </c>
      <c r="J4" s="63" t="s">
        <v>92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93</v>
      </c>
      <c r="N5" s="45" t="s">
        <v>8</v>
      </c>
      <c r="O5" s="42" t="s">
        <v>37</v>
      </c>
      <c r="P5" s="43" t="s">
        <v>93</v>
      </c>
      <c r="Q5" s="45" t="s">
        <v>8</v>
      </c>
      <c r="R5" s="58" t="s">
        <v>37</v>
      </c>
      <c r="S5" s="43" t="s">
        <v>94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68372</v>
      </c>
      <c r="C6" s="8">
        <f aca="true" t="shared" si="1" ref="C6:C23">F6+J6</f>
        <v>-955</v>
      </c>
      <c r="D6" s="9">
        <f aca="true" t="shared" si="2" ref="D6:D17">C6/B6*100</f>
        <v>-1.396770607851167</v>
      </c>
      <c r="E6" s="7">
        <f>E7+E19</f>
        <v>43500</v>
      </c>
      <c r="F6" s="10">
        <f>F7+F19</f>
        <v>-4234</v>
      </c>
      <c r="G6" s="9">
        <f aca="true" t="shared" si="3" ref="G6:G11">F6/E6*100</f>
        <v>-9.733333333333333</v>
      </c>
      <c r="H6" s="11"/>
      <c r="I6" s="48">
        <f aca="true" t="shared" si="4" ref="I6:I32">L6+O6+R6</f>
        <v>24872</v>
      </c>
      <c r="J6" s="48">
        <f>J7+J19</f>
        <v>3279</v>
      </c>
      <c r="K6" s="53">
        <f>J6/I6*100</f>
        <v>13.183499517529754</v>
      </c>
      <c r="L6" s="46">
        <f>L7+L19</f>
        <v>12825</v>
      </c>
      <c r="M6" s="46">
        <f>M7+M19</f>
        <v>1941</v>
      </c>
      <c r="N6" s="47">
        <f>M6/L6*100</f>
        <v>15.134502923976608</v>
      </c>
      <c r="O6" s="46">
        <f>O7+O19</f>
        <v>10096</v>
      </c>
      <c r="P6" s="46">
        <f>P7+P19</f>
        <v>918</v>
      </c>
      <c r="Q6" s="53">
        <f>P6/O6*100</f>
        <v>9.092709984152139</v>
      </c>
      <c r="R6" s="10">
        <f>R7+R19</f>
        <v>1951</v>
      </c>
      <c r="S6" s="11">
        <f>S7+S19</f>
        <v>420</v>
      </c>
      <c r="T6" s="53">
        <f>S6/R6*100</f>
        <v>21.527421834956435</v>
      </c>
    </row>
    <row r="7" spans="1:20" s="36" customFormat="1" ht="21" customHeight="1">
      <c r="A7" s="12" t="s">
        <v>10</v>
      </c>
      <c r="B7" s="48">
        <f t="shared" si="0"/>
        <v>55595</v>
      </c>
      <c r="C7" s="8">
        <f t="shared" si="1"/>
        <v>4514</v>
      </c>
      <c r="D7" s="9">
        <f t="shared" si="2"/>
        <v>8.119435201007285</v>
      </c>
      <c r="E7" s="7">
        <f>E8+E9+E12+E17+E18</f>
        <v>34763</v>
      </c>
      <c r="F7" s="10">
        <f>F8+F9+F17+F18</f>
        <v>1921</v>
      </c>
      <c r="G7" s="9">
        <f t="shared" si="3"/>
        <v>5.5259902770186695</v>
      </c>
      <c r="H7" s="11"/>
      <c r="I7" s="48">
        <f t="shared" si="4"/>
        <v>20832</v>
      </c>
      <c r="J7" s="48">
        <f aca="true" t="shared" si="5" ref="J7:J18">M7+P7+S7</f>
        <v>2593</v>
      </c>
      <c r="K7" s="53">
        <f>J7/I7*100</f>
        <v>12.447196620583718</v>
      </c>
      <c r="L7" s="7">
        <f>L8+L9+L12+L17+L18</f>
        <v>10510</v>
      </c>
      <c r="M7" s="7">
        <f>M8+M9+M12+M17+M18</f>
        <v>1654</v>
      </c>
      <c r="N7" s="47">
        <f>M7/L7*100</f>
        <v>15.737392959086586</v>
      </c>
      <c r="O7" s="7">
        <f>O8+O9+O12+O17+O18</f>
        <v>8526</v>
      </c>
      <c r="P7" s="7">
        <f>P8+P9+P12+P17+P18</f>
        <v>724</v>
      </c>
      <c r="Q7" s="47">
        <f>P7/O7*100</f>
        <v>8.491672531081399</v>
      </c>
      <c r="R7" s="57">
        <f>R8+R9+R12+R17</f>
        <v>1796</v>
      </c>
      <c r="S7" s="10">
        <f>S8+S9+S12+S17+S18</f>
        <v>215</v>
      </c>
      <c r="T7" s="47">
        <f>S7/R7*100</f>
        <v>11.971046770601337</v>
      </c>
    </row>
    <row r="8" spans="1:20" s="36" customFormat="1" ht="24" customHeight="1">
      <c r="A8" s="6" t="s">
        <v>45</v>
      </c>
      <c r="B8" s="48">
        <f t="shared" si="0"/>
        <v>40574</v>
      </c>
      <c r="C8" s="8">
        <f t="shared" si="1"/>
        <v>1975</v>
      </c>
      <c r="D8" s="9">
        <f t="shared" si="2"/>
        <v>4.867649233499286</v>
      </c>
      <c r="E8" s="7">
        <v>32424</v>
      </c>
      <c r="F8" s="10">
        <v>1580</v>
      </c>
      <c r="G8" s="9">
        <f t="shared" si="3"/>
        <v>4.872933629410314</v>
      </c>
      <c r="H8" s="13"/>
      <c r="I8" s="48">
        <f t="shared" si="4"/>
        <v>8150</v>
      </c>
      <c r="J8" s="10">
        <f t="shared" si="5"/>
        <v>395</v>
      </c>
      <c r="K8" s="53">
        <f>J8/I8*100</f>
        <v>4.846625766871165</v>
      </c>
      <c r="L8" s="7">
        <v>3950</v>
      </c>
      <c r="M8" s="10">
        <v>169</v>
      </c>
      <c r="N8" s="47">
        <f>M8/L8*100</f>
        <v>4.2784810126582276</v>
      </c>
      <c r="O8" s="7">
        <v>4013</v>
      </c>
      <c r="P8" s="10">
        <v>219</v>
      </c>
      <c r="Q8" s="47">
        <f>P8/O8*100</f>
        <v>5.4572638923498635</v>
      </c>
      <c r="R8" s="7">
        <v>187</v>
      </c>
      <c r="S8" s="10">
        <v>7</v>
      </c>
      <c r="T8" s="47">
        <f>S8/R8*100</f>
        <v>3.7433155080213902</v>
      </c>
    </row>
    <row r="9" spans="1:21" s="36" customFormat="1" ht="13.5" customHeight="1">
      <c r="A9" s="6" t="s">
        <v>11</v>
      </c>
      <c r="B9" s="48">
        <f t="shared" si="0"/>
        <v>1703</v>
      </c>
      <c r="C9" s="8">
        <f t="shared" si="1"/>
        <v>333</v>
      </c>
      <c r="D9" s="9">
        <f t="shared" si="2"/>
        <v>19.553728714034058</v>
      </c>
      <c r="E9" s="7">
        <v>1691</v>
      </c>
      <c r="F9" s="10">
        <v>329</v>
      </c>
      <c r="G9" s="9">
        <f t="shared" si="3"/>
        <v>19.455943228858665</v>
      </c>
      <c r="H9" s="13"/>
      <c r="I9" s="48">
        <f t="shared" si="4"/>
        <v>12</v>
      </c>
      <c r="J9" s="10">
        <f t="shared" si="5"/>
        <v>4</v>
      </c>
      <c r="K9" s="53">
        <f>J9/I9*100</f>
        <v>33.33333333333333</v>
      </c>
      <c r="L9" s="7"/>
      <c r="M9" s="10"/>
      <c r="N9" s="47"/>
      <c r="O9" s="7">
        <v>12</v>
      </c>
      <c r="P9" s="10">
        <v>4</v>
      </c>
      <c r="Q9" s="47">
        <f>P9/O9*100</f>
        <v>33.33333333333333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322</v>
      </c>
      <c r="D10" s="17">
        <f t="shared" si="2"/>
        <v>19.31613677264547</v>
      </c>
      <c r="E10" s="15">
        <v>1667</v>
      </c>
      <c r="F10" s="18">
        <v>322</v>
      </c>
      <c r="G10" s="17">
        <f t="shared" si="3"/>
        <v>19.31613677264547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36</v>
      </c>
      <c r="C11" s="16">
        <f t="shared" si="1"/>
        <v>11</v>
      </c>
      <c r="D11" s="17">
        <f t="shared" si="2"/>
        <v>30.555555555555557</v>
      </c>
      <c r="E11" s="15">
        <v>24</v>
      </c>
      <c r="F11" s="18">
        <v>7</v>
      </c>
      <c r="G11" s="17">
        <f t="shared" si="3"/>
        <v>29.166666666666668</v>
      </c>
      <c r="H11" s="13"/>
      <c r="I11" s="49">
        <f t="shared" si="4"/>
        <v>12</v>
      </c>
      <c r="J11" s="18">
        <f t="shared" si="5"/>
        <v>4</v>
      </c>
      <c r="K11" s="54">
        <f aca="true" t="shared" si="6" ref="K11:K17">J11/I11*100</f>
        <v>33.33333333333333</v>
      </c>
      <c r="L11" s="15"/>
      <c r="M11" s="10"/>
      <c r="N11" s="47"/>
      <c r="O11" s="15">
        <v>12</v>
      </c>
      <c r="P11" s="18">
        <v>4</v>
      </c>
      <c r="Q11" s="51">
        <f aca="true" t="shared" si="7" ref="Q11:Q17">P11/O11*100</f>
        <v>33.33333333333333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12636</v>
      </c>
      <c r="C12" s="8">
        <f t="shared" si="1"/>
        <v>2192</v>
      </c>
      <c r="D12" s="9">
        <f t="shared" si="2"/>
        <v>17.347261791706238</v>
      </c>
      <c r="E12" s="7"/>
      <c r="F12" s="10"/>
      <c r="G12" s="9"/>
      <c r="H12" s="11"/>
      <c r="I12" s="48">
        <f t="shared" si="4"/>
        <v>12636</v>
      </c>
      <c r="J12" s="10">
        <f t="shared" si="5"/>
        <v>2192</v>
      </c>
      <c r="K12" s="53">
        <f t="shared" si="6"/>
        <v>17.347261791706238</v>
      </c>
      <c r="L12" s="7">
        <v>6560</v>
      </c>
      <c r="M12" s="10">
        <v>1485</v>
      </c>
      <c r="N12" s="47">
        <f>M12/L12*100</f>
        <v>22.63719512195122</v>
      </c>
      <c r="O12" s="7">
        <v>4492</v>
      </c>
      <c r="P12" s="10">
        <v>500</v>
      </c>
      <c r="Q12" s="47">
        <f t="shared" si="7"/>
        <v>11.130899376669635</v>
      </c>
      <c r="R12" s="7">
        <v>1584</v>
      </c>
      <c r="S12" s="10">
        <v>207</v>
      </c>
      <c r="T12" s="47">
        <f aca="true" t="shared" si="8" ref="T12:T17">S12/R12*100</f>
        <v>13.068181818181818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20</v>
      </c>
      <c r="D13" s="17">
        <f t="shared" si="2"/>
        <v>0.8357709987463435</v>
      </c>
      <c r="E13" s="15"/>
      <c r="F13" s="10"/>
      <c r="G13" s="9"/>
      <c r="H13" s="13"/>
      <c r="I13" s="49">
        <f t="shared" si="4"/>
        <v>2393</v>
      </c>
      <c r="J13" s="18">
        <f t="shared" si="5"/>
        <v>20</v>
      </c>
      <c r="K13" s="54">
        <f t="shared" si="6"/>
        <v>0.8357709987463435</v>
      </c>
      <c r="L13" s="15">
        <v>1560</v>
      </c>
      <c r="M13" s="18">
        <v>14</v>
      </c>
      <c r="N13" s="51">
        <f>M13/L13*100</f>
        <v>0.8974358974358974</v>
      </c>
      <c r="O13" s="15">
        <v>522</v>
      </c>
      <c r="P13" s="18">
        <v>2</v>
      </c>
      <c r="Q13" s="51">
        <f t="shared" si="7"/>
        <v>0.38314176245210724</v>
      </c>
      <c r="R13" s="15">
        <v>311</v>
      </c>
      <c r="S13" s="18">
        <v>4</v>
      </c>
      <c r="T13" s="51">
        <f t="shared" si="8"/>
        <v>1.2861736334405145</v>
      </c>
    </row>
    <row r="14" spans="1:20" s="38" customFormat="1" ht="11.25" customHeight="1">
      <c r="A14" s="21" t="s">
        <v>16</v>
      </c>
      <c r="B14" s="50">
        <f t="shared" si="0"/>
        <v>10243</v>
      </c>
      <c r="C14" s="23">
        <f t="shared" si="1"/>
        <v>2172</v>
      </c>
      <c r="D14" s="24">
        <f t="shared" si="2"/>
        <v>21.20472517817046</v>
      </c>
      <c r="E14" s="22"/>
      <c r="F14" s="10"/>
      <c r="G14" s="9"/>
      <c r="H14" s="26"/>
      <c r="I14" s="50">
        <f t="shared" si="4"/>
        <v>10243</v>
      </c>
      <c r="J14" s="25">
        <f t="shared" si="5"/>
        <v>2172</v>
      </c>
      <c r="K14" s="55">
        <f t="shared" si="6"/>
        <v>21.20472517817046</v>
      </c>
      <c r="L14" s="22">
        <v>5000</v>
      </c>
      <c r="M14" s="25">
        <v>1471</v>
      </c>
      <c r="N14" s="51">
        <f>M14/L14*100</f>
        <v>29.42</v>
      </c>
      <c r="O14" s="22">
        <v>3970</v>
      </c>
      <c r="P14" s="25">
        <v>498</v>
      </c>
      <c r="Q14" s="52">
        <f t="shared" si="7"/>
        <v>12.544080604534006</v>
      </c>
      <c r="R14" s="22">
        <v>1273</v>
      </c>
      <c r="S14" s="25">
        <v>203</v>
      </c>
      <c r="T14" s="52">
        <f t="shared" si="8"/>
        <v>15.946582875098192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31</v>
      </c>
      <c r="D15" s="17">
        <f t="shared" si="2"/>
        <v>1.877649909145972</v>
      </c>
      <c r="E15" s="15"/>
      <c r="F15" s="10"/>
      <c r="G15" s="9"/>
      <c r="H15" s="13"/>
      <c r="I15" s="49">
        <f t="shared" si="4"/>
        <v>1651</v>
      </c>
      <c r="J15" s="18">
        <f t="shared" si="5"/>
        <v>31</v>
      </c>
      <c r="K15" s="54">
        <f t="shared" si="6"/>
        <v>1.877649909145972</v>
      </c>
      <c r="L15" s="15">
        <v>300</v>
      </c>
      <c r="M15" s="18">
        <v>7</v>
      </c>
      <c r="N15" s="51">
        <f>M15/L15*100</f>
        <v>2.3333333333333335</v>
      </c>
      <c r="O15" s="15">
        <v>928</v>
      </c>
      <c r="P15" s="18">
        <v>18</v>
      </c>
      <c r="Q15" s="51">
        <f t="shared" si="7"/>
        <v>1.9396551724137931</v>
      </c>
      <c r="R15" s="15">
        <v>423</v>
      </c>
      <c r="S15" s="18">
        <v>6</v>
      </c>
      <c r="T15" s="51">
        <f t="shared" si="8"/>
        <v>1.4184397163120568</v>
      </c>
    </row>
    <row r="16" spans="1:20" s="36" customFormat="1" ht="11.25" customHeight="1">
      <c r="A16" s="20" t="s">
        <v>18</v>
      </c>
      <c r="B16" s="49">
        <f t="shared" si="0"/>
        <v>8592</v>
      </c>
      <c r="C16" s="16">
        <f t="shared" si="1"/>
        <v>2141</v>
      </c>
      <c r="D16" s="17">
        <f t="shared" si="2"/>
        <v>24.918528864059592</v>
      </c>
      <c r="E16" s="15"/>
      <c r="F16" s="10"/>
      <c r="G16" s="9"/>
      <c r="H16" s="13"/>
      <c r="I16" s="49">
        <f t="shared" si="4"/>
        <v>8592</v>
      </c>
      <c r="J16" s="18">
        <f t="shared" si="5"/>
        <v>2141</v>
      </c>
      <c r="K16" s="54">
        <f t="shared" si="6"/>
        <v>24.918528864059592</v>
      </c>
      <c r="L16" s="15">
        <v>4700</v>
      </c>
      <c r="M16" s="18">
        <v>1464</v>
      </c>
      <c r="N16" s="51">
        <f>M16/L16*100</f>
        <v>31.148936170212764</v>
      </c>
      <c r="O16" s="15">
        <v>3042</v>
      </c>
      <c r="P16" s="18">
        <v>480</v>
      </c>
      <c r="Q16" s="51">
        <f t="shared" si="7"/>
        <v>15.779092702169626</v>
      </c>
      <c r="R16" s="15">
        <v>850</v>
      </c>
      <c r="S16" s="18">
        <v>197</v>
      </c>
      <c r="T16" s="51">
        <f t="shared" si="8"/>
        <v>23.176470588235293</v>
      </c>
    </row>
    <row r="17" spans="1:20" s="36" customFormat="1" ht="12" customHeight="1">
      <c r="A17" s="19" t="s">
        <v>19</v>
      </c>
      <c r="B17" s="48">
        <f t="shared" si="0"/>
        <v>682</v>
      </c>
      <c r="C17" s="8">
        <f t="shared" si="1"/>
        <v>14</v>
      </c>
      <c r="D17" s="9">
        <f t="shared" si="2"/>
        <v>2.0527859237536656</v>
      </c>
      <c r="E17" s="7">
        <v>648</v>
      </c>
      <c r="F17" s="10">
        <v>12</v>
      </c>
      <c r="G17" s="9">
        <f>F17/E17*100</f>
        <v>1.8518518518518516</v>
      </c>
      <c r="H17" s="13"/>
      <c r="I17" s="48">
        <f t="shared" si="4"/>
        <v>34</v>
      </c>
      <c r="J17" s="10">
        <f t="shared" si="5"/>
        <v>2</v>
      </c>
      <c r="K17" s="53">
        <f t="shared" si="6"/>
        <v>5.88235294117647</v>
      </c>
      <c r="L17" s="15"/>
      <c r="M17" s="10"/>
      <c r="N17" s="47"/>
      <c r="O17" s="7">
        <v>9</v>
      </c>
      <c r="P17" s="10">
        <v>1</v>
      </c>
      <c r="Q17" s="47">
        <f t="shared" si="7"/>
        <v>11.11111111111111</v>
      </c>
      <c r="R17" s="7">
        <v>25</v>
      </c>
      <c r="S17" s="10">
        <v>1</v>
      </c>
      <c r="T17" s="47">
        <f t="shared" si="8"/>
        <v>4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0</v>
      </c>
      <c r="D18" s="9"/>
      <c r="E18" s="7"/>
      <c r="F18" s="10"/>
      <c r="G18" s="9"/>
      <c r="H18" s="11"/>
      <c r="I18" s="48">
        <f t="shared" si="4"/>
        <v>0</v>
      </c>
      <c r="J18" s="10">
        <f t="shared" si="5"/>
        <v>0</v>
      </c>
      <c r="K18" s="53"/>
      <c r="L18" s="7"/>
      <c r="M18" s="10"/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12777</v>
      </c>
      <c r="C19" s="8">
        <f t="shared" si="1"/>
        <v>-5469</v>
      </c>
      <c r="D19" s="9">
        <f>C19/B19*100</f>
        <v>-42.80347499413008</v>
      </c>
      <c r="E19" s="7">
        <f>E20+E26+E27+E28+E29+E30+E31+E32</f>
        <v>8737</v>
      </c>
      <c r="F19" s="10">
        <f>F20+F26+F27+F28+F29+F30+F31+F32</f>
        <v>-6155</v>
      </c>
      <c r="G19" s="9">
        <f>F19/E19*100</f>
        <v>-70.44752203273434</v>
      </c>
      <c r="H19" s="11"/>
      <c r="I19" s="48">
        <f t="shared" si="4"/>
        <v>4040</v>
      </c>
      <c r="J19" s="10">
        <f>J20+J26+J29+J30+J31+J32</f>
        <v>686</v>
      </c>
      <c r="K19" s="53">
        <f>J19/I19*100</f>
        <v>16.980198019801982</v>
      </c>
      <c r="L19" s="7">
        <f>L20+L26+L29</f>
        <v>2315</v>
      </c>
      <c r="M19" s="7">
        <f>M20+M26+M29</f>
        <v>287</v>
      </c>
      <c r="N19" s="47">
        <f>M19/L19*100</f>
        <v>12.397408207343412</v>
      </c>
      <c r="O19" s="7">
        <f>O20+O26+O27+O28+O29+O30+O30+O31+O32</f>
        <v>1570</v>
      </c>
      <c r="P19" s="7">
        <v>194</v>
      </c>
      <c r="Q19" s="47">
        <f>P19/O19*100</f>
        <v>12.356687898089172</v>
      </c>
      <c r="R19" s="7">
        <f>R20+R26+R27+R28+R29+R30+R31+R32</f>
        <v>155</v>
      </c>
      <c r="S19" s="7">
        <v>205</v>
      </c>
      <c r="T19" s="47">
        <v>149</v>
      </c>
    </row>
    <row r="20" spans="1:20" s="36" customFormat="1" ht="33" customHeight="1">
      <c r="A20" s="19" t="s">
        <v>22</v>
      </c>
      <c r="B20" s="48">
        <f t="shared" si="0"/>
        <v>8930</v>
      </c>
      <c r="C20" s="8">
        <f t="shared" si="1"/>
        <v>1076</v>
      </c>
      <c r="D20" s="9">
        <f>C20/B20*100</f>
        <v>12.049272116461367</v>
      </c>
      <c r="E20" s="7">
        <f>E22+E23+E25</f>
        <v>5390</v>
      </c>
      <c r="F20" s="10">
        <v>563</v>
      </c>
      <c r="G20" s="9">
        <f>F20/E20*100</f>
        <v>10.445269016697587</v>
      </c>
      <c r="H20" s="11"/>
      <c r="I20" s="48">
        <f t="shared" si="4"/>
        <v>3540</v>
      </c>
      <c r="J20" s="10">
        <f aca="true" t="shared" si="9" ref="J20:J28">M20+P20+S20</f>
        <v>513</v>
      </c>
      <c r="K20" s="53">
        <f>J20/I20*100</f>
        <v>14.491525423728813</v>
      </c>
      <c r="L20" s="7">
        <v>1900</v>
      </c>
      <c r="M20" s="7">
        <v>277</v>
      </c>
      <c r="N20" s="47">
        <f>M20/L20*100</f>
        <v>14.578947368421053</v>
      </c>
      <c r="O20" s="7">
        <v>1500</v>
      </c>
      <c r="P20" s="10">
        <v>194</v>
      </c>
      <c r="Q20" s="47">
        <f>P20/O20*100</f>
        <v>12.933333333333334</v>
      </c>
      <c r="R20" s="7">
        <v>140</v>
      </c>
      <c r="S20" s="10">
        <v>42</v>
      </c>
      <c r="T20" s="47">
        <v>32.9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9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978</v>
      </c>
      <c r="D22" s="17">
        <f>C22/B22*100</f>
        <v>14.424778761061946</v>
      </c>
      <c r="E22" s="15">
        <v>3390</v>
      </c>
      <c r="F22" s="18">
        <v>489</v>
      </c>
      <c r="G22" s="17">
        <f>F22/E22*100</f>
        <v>14.424778761061946</v>
      </c>
      <c r="H22" s="13"/>
      <c r="I22" s="49">
        <f t="shared" si="4"/>
        <v>3390</v>
      </c>
      <c r="J22" s="18">
        <f t="shared" si="9"/>
        <v>489</v>
      </c>
      <c r="K22" s="54">
        <f>J22/I22*100</f>
        <v>14.424778761061946</v>
      </c>
      <c r="L22" s="15">
        <v>1750</v>
      </c>
      <c r="M22" s="18">
        <v>253</v>
      </c>
      <c r="N22" s="51">
        <f>M22/L22*100</f>
        <v>14.457142857142857</v>
      </c>
      <c r="O22" s="15">
        <v>1500</v>
      </c>
      <c r="P22" s="18">
        <v>194</v>
      </c>
      <c r="Q22" s="51">
        <f>P22/O22*100</f>
        <v>12.933333333333334</v>
      </c>
      <c r="R22" s="15">
        <v>140</v>
      </c>
      <c r="S22" s="18">
        <v>42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98</v>
      </c>
      <c r="D23" s="17">
        <f>C23/B23*100</f>
        <v>5.0256410256410255</v>
      </c>
      <c r="E23" s="15">
        <v>1800</v>
      </c>
      <c r="F23" s="18">
        <v>74</v>
      </c>
      <c r="G23" s="17">
        <f>F23/E23*100</f>
        <v>4.111111111111112</v>
      </c>
      <c r="H23" s="13"/>
      <c r="I23" s="49">
        <f t="shared" si="4"/>
        <v>150</v>
      </c>
      <c r="J23" s="18">
        <f t="shared" si="9"/>
        <v>24</v>
      </c>
      <c r="K23" s="54">
        <f>J23/I23*100</f>
        <v>16</v>
      </c>
      <c r="L23" s="15">
        <v>150</v>
      </c>
      <c r="M23" s="18">
        <v>24</v>
      </c>
      <c r="N23" s="51">
        <f>M23/L23*100</f>
        <v>16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9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10" ref="B25:C31">E25+I25</f>
        <v>200</v>
      </c>
      <c r="C25" s="16">
        <f t="shared" si="10"/>
        <v>0</v>
      </c>
      <c r="D25" s="17">
        <f aca="true" t="shared" si="11" ref="D25:D30">C25/B25*100</f>
        <v>0</v>
      </c>
      <c r="E25" s="15">
        <v>200</v>
      </c>
      <c r="F25" s="18"/>
      <c r="G25" s="17">
        <f>F25/E25*100</f>
        <v>0</v>
      </c>
      <c r="H25" s="13"/>
      <c r="I25" s="49">
        <f t="shared" si="4"/>
        <v>0</v>
      </c>
      <c r="J25" s="18">
        <f t="shared" si="9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10"/>
        <v>100</v>
      </c>
      <c r="C26" s="8">
        <f t="shared" si="10"/>
        <v>6</v>
      </c>
      <c r="D26" s="9">
        <f t="shared" si="11"/>
        <v>6</v>
      </c>
      <c r="E26" s="7"/>
      <c r="F26" s="10"/>
      <c r="G26" s="9"/>
      <c r="H26" s="13"/>
      <c r="I26" s="48">
        <f t="shared" si="4"/>
        <v>100</v>
      </c>
      <c r="J26" s="10">
        <f t="shared" si="9"/>
        <v>6</v>
      </c>
      <c r="K26" s="53">
        <f>J26/I26*100</f>
        <v>6</v>
      </c>
      <c r="L26" s="7">
        <v>100</v>
      </c>
      <c r="M26" s="10">
        <v>6</v>
      </c>
      <c r="N26" s="47">
        <f>M26/L26*100</f>
        <v>6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10"/>
        <v>1097</v>
      </c>
      <c r="C27" s="8">
        <f t="shared" si="10"/>
        <v>445</v>
      </c>
      <c r="D27" s="9">
        <f t="shared" si="11"/>
        <v>40.56517775752051</v>
      </c>
      <c r="E27" s="7">
        <v>1097</v>
      </c>
      <c r="F27" s="10">
        <v>445</v>
      </c>
      <c r="G27" s="9">
        <f>F27/E27*100</f>
        <v>40.56517775752051</v>
      </c>
      <c r="H27" s="11"/>
      <c r="I27" s="49">
        <f t="shared" si="4"/>
        <v>0</v>
      </c>
      <c r="J27" s="18">
        <f t="shared" si="9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10"/>
        <v>1000</v>
      </c>
      <c r="C28" s="8">
        <f t="shared" si="10"/>
        <v>5</v>
      </c>
      <c r="D28" s="9">
        <f t="shared" si="11"/>
        <v>0.5</v>
      </c>
      <c r="E28" s="7">
        <v>1000</v>
      </c>
      <c r="F28" s="10">
        <v>5</v>
      </c>
      <c r="G28" s="9">
        <f>F28/E28*100</f>
        <v>0.5</v>
      </c>
      <c r="H28" s="11"/>
      <c r="I28" s="49">
        <f t="shared" si="4"/>
        <v>0</v>
      </c>
      <c r="J28" s="18">
        <f t="shared" si="9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10"/>
        <v>800</v>
      </c>
      <c r="C29" s="8">
        <f t="shared" si="10"/>
        <v>335</v>
      </c>
      <c r="D29" s="9">
        <f t="shared" si="11"/>
        <v>41.875</v>
      </c>
      <c r="E29" s="7">
        <v>400</v>
      </c>
      <c r="F29" s="10">
        <v>168</v>
      </c>
      <c r="G29" s="9">
        <f>F29/E29*100</f>
        <v>42</v>
      </c>
      <c r="H29" s="27" t="e">
        <f>F29/#REF!*100</f>
        <v>#REF!</v>
      </c>
      <c r="I29" s="48">
        <f t="shared" si="4"/>
        <v>400</v>
      </c>
      <c r="J29" s="10">
        <v>167</v>
      </c>
      <c r="K29" s="53">
        <f>J29/I29*100</f>
        <v>41.75</v>
      </c>
      <c r="L29" s="7">
        <v>315</v>
      </c>
      <c r="M29" s="10">
        <v>4</v>
      </c>
      <c r="N29" s="47">
        <f>M29/L29*100</f>
        <v>1.2698412698412698</v>
      </c>
      <c r="O29" s="7">
        <v>70</v>
      </c>
      <c r="P29" s="10"/>
      <c r="Q29" s="47">
        <f>P29/O29*100</f>
        <v>0</v>
      </c>
      <c r="R29" s="7">
        <v>15</v>
      </c>
      <c r="S29" s="10">
        <v>163</v>
      </c>
      <c r="T29" s="47" t="s">
        <v>95</v>
      </c>
    </row>
    <row r="30" spans="1:20" s="36" customFormat="1" ht="21" customHeight="1">
      <c r="A30" s="19" t="s">
        <v>31</v>
      </c>
      <c r="B30" s="48">
        <f t="shared" si="10"/>
        <v>850</v>
      </c>
      <c r="C30" s="8">
        <f t="shared" si="10"/>
        <v>41</v>
      </c>
      <c r="D30" s="9">
        <f t="shared" si="11"/>
        <v>4.823529411764706</v>
      </c>
      <c r="E30" s="7">
        <v>850</v>
      </c>
      <c r="F30" s="10">
        <v>41</v>
      </c>
      <c r="G30" s="9">
        <f>F30/E30*100</f>
        <v>4.823529411764706</v>
      </c>
      <c r="H30" s="13"/>
      <c r="I30" s="49">
        <f t="shared" si="4"/>
        <v>0</v>
      </c>
      <c r="J30" s="10">
        <f>M30+P30+S30</f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10"/>
        <v>0</v>
      </c>
      <c r="C31" s="8">
        <f t="shared" si="10"/>
        <v>498</v>
      </c>
      <c r="D31" s="9"/>
      <c r="E31" s="7"/>
      <c r="F31" s="10">
        <v>498</v>
      </c>
      <c r="G31" s="9"/>
      <c r="H31" s="11"/>
      <c r="I31" s="49">
        <f t="shared" si="4"/>
        <v>0</v>
      </c>
      <c r="J31" s="18">
        <f>M31+P31+S31</f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>E32+I32</f>
        <v>0</v>
      </c>
      <c r="C32" s="8">
        <v>-7875</v>
      </c>
      <c r="D32" s="9"/>
      <c r="E32" s="15"/>
      <c r="F32" s="10">
        <v>-7875</v>
      </c>
      <c r="G32" s="9"/>
      <c r="H32" s="13"/>
      <c r="I32" s="49">
        <f t="shared" si="4"/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86</v>
      </c>
      <c r="D4" s="65" t="s">
        <v>2</v>
      </c>
      <c r="E4" s="61" t="s">
        <v>35</v>
      </c>
      <c r="F4" s="63" t="s">
        <v>85</v>
      </c>
      <c r="G4" s="65" t="s">
        <v>3</v>
      </c>
      <c r="H4" s="5"/>
      <c r="I4" s="61" t="s">
        <v>36</v>
      </c>
      <c r="J4" s="63" t="s">
        <v>87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88</v>
      </c>
      <c r="N5" s="45" t="s">
        <v>8</v>
      </c>
      <c r="O5" s="42" t="s">
        <v>37</v>
      </c>
      <c r="P5" s="43" t="s">
        <v>88</v>
      </c>
      <c r="Q5" s="45" t="s">
        <v>8</v>
      </c>
      <c r="R5" s="58" t="s">
        <v>37</v>
      </c>
      <c r="S5" s="43" t="s">
        <v>89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68372</v>
      </c>
      <c r="C6" s="8">
        <f aca="true" t="shared" si="1" ref="C6:C23">F6+J6</f>
        <v>4279</v>
      </c>
      <c r="D6" s="9">
        <f aca="true" t="shared" si="2" ref="D6:D17">C6/B6*100</f>
        <v>6.258409875387586</v>
      </c>
      <c r="E6" s="7">
        <f>E7+E19</f>
        <v>43500</v>
      </c>
      <c r="F6" s="10">
        <f>F7+F19</f>
        <v>-871</v>
      </c>
      <c r="G6" s="9">
        <f aca="true" t="shared" si="3" ref="G6:G11">F6/E6*100</f>
        <v>-2.0022988505747126</v>
      </c>
      <c r="H6" s="11"/>
      <c r="I6" s="48">
        <f aca="true" t="shared" si="4" ref="I6:I32">L6+O6+R6</f>
        <v>24872</v>
      </c>
      <c r="J6" s="48">
        <f>J7+J19</f>
        <v>5150</v>
      </c>
      <c r="K6" s="53">
        <f>J6/I6*100</f>
        <v>20.706014795754264</v>
      </c>
      <c r="L6" s="46">
        <f>L7+L19</f>
        <v>12825</v>
      </c>
      <c r="M6" s="46">
        <f>M7+M19</f>
        <v>2758</v>
      </c>
      <c r="N6" s="47">
        <f>M6/L6*100</f>
        <v>21.50487329434698</v>
      </c>
      <c r="O6" s="46">
        <f>O7+O19</f>
        <v>10096</v>
      </c>
      <c r="P6" s="46">
        <f>P7+P19</f>
        <v>1795</v>
      </c>
      <c r="Q6" s="53">
        <f>P6/O6*100</f>
        <v>17.77931854199683</v>
      </c>
      <c r="R6" s="10">
        <f>R7+R19</f>
        <v>1951</v>
      </c>
      <c r="S6" s="11">
        <f>S7+S19</f>
        <v>597</v>
      </c>
      <c r="T6" s="53">
        <f>S6/R6*100</f>
        <v>30.599692465402356</v>
      </c>
    </row>
    <row r="7" spans="1:20" s="36" customFormat="1" ht="21" customHeight="1">
      <c r="A7" s="12" t="s">
        <v>10</v>
      </c>
      <c r="B7" s="48">
        <f t="shared" si="0"/>
        <v>55595</v>
      </c>
      <c r="C7" s="8">
        <f t="shared" si="1"/>
        <v>8838</v>
      </c>
      <c r="D7" s="9">
        <f t="shared" si="2"/>
        <v>15.897113049734687</v>
      </c>
      <c r="E7" s="7">
        <f>E8+E9+E12+E17+E18</f>
        <v>34763</v>
      </c>
      <c r="F7" s="10">
        <f>F8+F9+F17+F18</f>
        <v>4695</v>
      </c>
      <c r="G7" s="9">
        <f t="shared" si="3"/>
        <v>13.505738860282484</v>
      </c>
      <c r="H7" s="11"/>
      <c r="I7" s="48">
        <f t="shared" si="4"/>
        <v>20832</v>
      </c>
      <c r="J7" s="48">
        <f aca="true" t="shared" si="5" ref="J7:J18">M7+P7+S7</f>
        <v>4143</v>
      </c>
      <c r="K7" s="53">
        <f>J7/I7*100</f>
        <v>19.887672811059907</v>
      </c>
      <c r="L7" s="7">
        <f>L8+L9+L12+L17+L18</f>
        <v>10510</v>
      </c>
      <c r="M7" s="7">
        <f>M8+M9+M12+M17+M18</f>
        <v>2230</v>
      </c>
      <c r="N7" s="47">
        <f>M7/L7*100</f>
        <v>21.217887725975263</v>
      </c>
      <c r="O7" s="7">
        <f>O8+O9+O12+O17+O18</f>
        <v>8526</v>
      </c>
      <c r="P7" s="7">
        <f>P8+P9+P12+P17+P18</f>
        <v>1547</v>
      </c>
      <c r="Q7" s="47">
        <f>P7/O7*100</f>
        <v>18.14449917898194</v>
      </c>
      <c r="R7" s="57">
        <f>R8+R9+R12+R17</f>
        <v>1796</v>
      </c>
      <c r="S7" s="10">
        <f>S8+S9+S12+S17+S18</f>
        <v>366</v>
      </c>
      <c r="T7" s="47">
        <f>S7/R7*100</f>
        <v>20.378619153674833</v>
      </c>
    </row>
    <row r="8" spans="1:20" s="36" customFormat="1" ht="24" customHeight="1">
      <c r="A8" s="6" t="s">
        <v>45</v>
      </c>
      <c r="B8" s="48">
        <f t="shared" si="0"/>
        <v>40574</v>
      </c>
      <c r="C8" s="8">
        <f t="shared" si="1"/>
        <v>5215</v>
      </c>
      <c r="D8" s="9">
        <f t="shared" si="2"/>
        <v>12.853058608961405</v>
      </c>
      <c r="E8" s="7">
        <v>32424</v>
      </c>
      <c r="F8" s="10">
        <v>4172</v>
      </c>
      <c r="G8" s="9">
        <f t="shared" si="3"/>
        <v>12.867012089810018</v>
      </c>
      <c r="H8" s="13"/>
      <c r="I8" s="48">
        <f t="shared" si="4"/>
        <v>8150</v>
      </c>
      <c r="J8" s="10">
        <f t="shared" si="5"/>
        <v>1043</v>
      </c>
      <c r="K8" s="53">
        <f>J8/I8*100</f>
        <v>12.797546012269938</v>
      </c>
      <c r="L8" s="7">
        <v>3950</v>
      </c>
      <c r="M8" s="10">
        <v>469</v>
      </c>
      <c r="N8" s="47">
        <f>M8/L8*100</f>
        <v>11.873417721518988</v>
      </c>
      <c r="O8" s="7">
        <v>4013</v>
      </c>
      <c r="P8" s="10">
        <v>550</v>
      </c>
      <c r="Q8" s="47">
        <f>P8/O8*100</f>
        <v>13.70545726389235</v>
      </c>
      <c r="R8" s="7">
        <v>187</v>
      </c>
      <c r="S8" s="10">
        <v>24</v>
      </c>
      <c r="T8" s="47">
        <f>S8/R8*100</f>
        <v>12.834224598930483</v>
      </c>
    </row>
    <row r="9" spans="1:21" s="36" customFormat="1" ht="13.5" customHeight="1">
      <c r="A9" s="6" t="s">
        <v>11</v>
      </c>
      <c r="B9" s="48">
        <f t="shared" si="0"/>
        <v>1703</v>
      </c>
      <c r="C9" s="8">
        <f t="shared" si="1"/>
        <v>446</v>
      </c>
      <c r="D9" s="9">
        <f t="shared" si="2"/>
        <v>26.189078097475043</v>
      </c>
      <c r="E9" s="7">
        <v>1691</v>
      </c>
      <c r="F9" s="10">
        <v>442</v>
      </c>
      <c r="G9" s="9">
        <f t="shared" si="3"/>
        <v>26.138379657007686</v>
      </c>
      <c r="H9" s="13"/>
      <c r="I9" s="48">
        <f t="shared" si="4"/>
        <v>12</v>
      </c>
      <c r="J9" s="10">
        <f t="shared" si="5"/>
        <v>4</v>
      </c>
      <c r="K9" s="53">
        <f>J9/I9*100</f>
        <v>33.33333333333333</v>
      </c>
      <c r="L9" s="7"/>
      <c r="M9" s="10"/>
      <c r="N9" s="47"/>
      <c r="O9" s="7">
        <v>12</v>
      </c>
      <c r="P9" s="10">
        <v>4</v>
      </c>
      <c r="Q9" s="47">
        <f>P9/O9*100</f>
        <v>33.33333333333333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435</v>
      </c>
      <c r="D10" s="17">
        <f t="shared" si="2"/>
        <v>26.094781043791244</v>
      </c>
      <c r="E10" s="15">
        <v>1667</v>
      </c>
      <c r="F10" s="18">
        <v>435</v>
      </c>
      <c r="G10" s="17">
        <f t="shared" si="3"/>
        <v>26.094781043791244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36</v>
      </c>
      <c r="C11" s="16">
        <f t="shared" si="1"/>
        <v>11</v>
      </c>
      <c r="D11" s="17">
        <f t="shared" si="2"/>
        <v>30.555555555555557</v>
      </c>
      <c r="E11" s="15">
        <v>24</v>
      </c>
      <c r="F11" s="18">
        <v>7</v>
      </c>
      <c r="G11" s="17">
        <f t="shared" si="3"/>
        <v>29.166666666666668</v>
      </c>
      <c r="H11" s="13"/>
      <c r="I11" s="49">
        <f t="shared" si="4"/>
        <v>12</v>
      </c>
      <c r="J11" s="18">
        <f t="shared" si="5"/>
        <v>4</v>
      </c>
      <c r="K11" s="54">
        <f aca="true" t="shared" si="6" ref="K11:K17">J11/I11*100</f>
        <v>33.33333333333333</v>
      </c>
      <c r="L11" s="15"/>
      <c r="M11" s="10"/>
      <c r="N11" s="47"/>
      <c r="O11" s="15">
        <v>12</v>
      </c>
      <c r="P11" s="18">
        <v>4</v>
      </c>
      <c r="Q11" s="51">
        <f aca="true" t="shared" si="7" ref="Q11:Q17">P11/O11*100</f>
        <v>33.33333333333333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12636</v>
      </c>
      <c r="C12" s="8">
        <f t="shared" si="1"/>
        <v>3087</v>
      </c>
      <c r="D12" s="9">
        <f t="shared" si="2"/>
        <v>24.43019943019943</v>
      </c>
      <c r="E12" s="7"/>
      <c r="F12" s="10"/>
      <c r="G12" s="9"/>
      <c r="H12" s="11"/>
      <c r="I12" s="48">
        <f t="shared" si="4"/>
        <v>12636</v>
      </c>
      <c r="J12" s="10">
        <f t="shared" si="5"/>
        <v>3087</v>
      </c>
      <c r="K12" s="53">
        <f t="shared" si="6"/>
        <v>24.43019943019943</v>
      </c>
      <c r="L12" s="7">
        <v>6560</v>
      </c>
      <c r="M12" s="10">
        <v>1761</v>
      </c>
      <c r="N12" s="47">
        <f>M12/L12*100</f>
        <v>26.84451219512195</v>
      </c>
      <c r="O12" s="7">
        <v>4492</v>
      </c>
      <c r="P12" s="10">
        <v>989</v>
      </c>
      <c r="Q12" s="47">
        <f t="shared" si="7"/>
        <v>22.016918967052536</v>
      </c>
      <c r="R12" s="7">
        <v>1584</v>
      </c>
      <c r="S12" s="10">
        <v>337</v>
      </c>
      <c r="T12" s="47">
        <f aca="true" t="shared" si="8" ref="T12:T17">S12/R12*100</f>
        <v>21.275252525252526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38</v>
      </c>
      <c r="D13" s="17">
        <f t="shared" si="2"/>
        <v>1.5879648976180525</v>
      </c>
      <c r="E13" s="15"/>
      <c r="F13" s="10"/>
      <c r="G13" s="9"/>
      <c r="H13" s="13"/>
      <c r="I13" s="49">
        <f t="shared" si="4"/>
        <v>2393</v>
      </c>
      <c r="J13" s="18">
        <f t="shared" si="5"/>
        <v>38</v>
      </c>
      <c r="K13" s="54">
        <f t="shared" si="6"/>
        <v>1.5879648976180525</v>
      </c>
      <c r="L13" s="15">
        <v>1560</v>
      </c>
      <c r="M13" s="18">
        <v>18</v>
      </c>
      <c r="N13" s="51">
        <f>M13/L13*100</f>
        <v>1.153846153846154</v>
      </c>
      <c r="O13" s="15">
        <v>522</v>
      </c>
      <c r="P13" s="18">
        <v>12</v>
      </c>
      <c r="Q13" s="51">
        <f t="shared" si="7"/>
        <v>2.2988505747126435</v>
      </c>
      <c r="R13" s="15">
        <v>311</v>
      </c>
      <c r="S13" s="18">
        <v>8</v>
      </c>
      <c r="T13" s="51">
        <f t="shared" si="8"/>
        <v>2.572347266881029</v>
      </c>
    </row>
    <row r="14" spans="1:20" s="38" customFormat="1" ht="11.25" customHeight="1">
      <c r="A14" s="21" t="s">
        <v>16</v>
      </c>
      <c r="B14" s="50">
        <f t="shared" si="0"/>
        <v>10243</v>
      </c>
      <c r="C14" s="23">
        <f t="shared" si="1"/>
        <v>3049</v>
      </c>
      <c r="D14" s="24">
        <f t="shared" si="2"/>
        <v>29.766669920921608</v>
      </c>
      <c r="E14" s="22"/>
      <c r="F14" s="10"/>
      <c r="G14" s="9"/>
      <c r="H14" s="26"/>
      <c r="I14" s="50">
        <f t="shared" si="4"/>
        <v>10243</v>
      </c>
      <c r="J14" s="25">
        <f t="shared" si="5"/>
        <v>3049</v>
      </c>
      <c r="K14" s="55">
        <f t="shared" si="6"/>
        <v>29.766669920921608</v>
      </c>
      <c r="L14" s="22">
        <v>5000</v>
      </c>
      <c r="M14" s="25">
        <v>1743</v>
      </c>
      <c r="N14" s="51">
        <f>M14/L14*100</f>
        <v>34.86</v>
      </c>
      <c r="O14" s="22">
        <v>3970</v>
      </c>
      <c r="P14" s="25">
        <v>977</v>
      </c>
      <c r="Q14" s="52">
        <f t="shared" si="7"/>
        <v>24.6095717884131</v>
      </c>
      <c r="R14" s="22">
        <v>1273</v>
      </c>
      <c r="S14" s="25">
        <v>329</v>
      </c>
      <c r="T14" s="52">
        <f t="shared" si="8"/>
        <v>25.84446190102121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380</v>
      </c>
      <c r="D15" s="17">
        <f t="shared" si="2"/>
        <v>23.016353725015144</v>
      </c>
      <c r="E15" s="15"/>
      <c r="F15" s="10"/>
      <c r="G15" s="9"/>
      <c r="H15" s="13"/>
      <c r="I15" s="49">
        <f t="shared" si="4"/>
        <v>1651</v>
      </c>
      <c r="J15" s="18">
        <f t="shared" si="5"/>
        <v>380</v>
      </c>
      <c r="K15" s="54">
        <f t="shared" si="6"/>
        <v>23.016353725015144</v>
      </c>
      <c r="L15" s="15">
        <v>300</v>
      </c>
      <c r="M15" s="18">
        <v>22</v>
      </c>
      <c r="N15" s="51">
        <f>M15/L15*100</f>
        <v>7.333333333333333</v>
      </c>
      <c r="O15" s="15">
        <v>928</v>
      </c>
      <c r="P15" s="18">
        <v>339</v>
      </c>
      <c r="Q15" s="51">
        <f t="shared" si="7"/>
        <v>36.5301724137931</v>
      </c>
      <c r="R15" s="15">
        <v>423</v>
      </c>
      <c r="S15" s="18">
        <v>19</v>
      </c>
      <c r="T15" s="51">
        <f t="shared" si="8"/>
        <v>4.491725768321513</v>
      </c>
    </row>
    <row r="16" spans="1:20" s="36" customFormat="1" ht="11.25" customHeight="1">
      <c r="A16" s="20" t="s">
        <v>18</v>
      </c>
      <c r="B16" s="49">
        <f t="shared" si="0"/>
        <v>8592</v>
      </c>
      <c r="C16" s="16">
        <f t="shared" si="1"/>
        <v>2669</v>
      </c>
      <c r="D16" s="17">
        <f t="shared" si="2"/>
        <v>31.063780260707635</v>
      </c>
      <c r="E16" s="15"/>
      <c r="F16" s="10"/>
      <c r="G16" s="9"/>
      <c r="H16" s="13"/>
      <c r="I16" s="49">
        <f t="shared" si="4"/>
        <v>8592</v>
      </c>
      <c r="J16" s="18">
        <f t="shared" si="5"/>
        <v>2669</v>
      </c>
      <c r="K16" s="54">
        <f t="shared" si="6"/>
        <v>31.063780260707635</v>
      </c>
      <c r="L16" s="15">
        <v>4700</v>
      </c>
      <c r="M16" s="18">
        <v>1721</v>
      </c>
      <c r="N16" s="51">
        <f>M16/L16*100</f>
        <v>36.61702127659574</v>
      </c>
      <c r="O16" s="15">
        <v>3042</v>
      </c>
      <c r="P16" s="18">
        <v>638</v>
      </c>
      <c r="Q16" s="51">
        <f t="shared" si="7"/>
        <v>20.973044049967125</v>
      </c>
      <c r="R16" s="15">
        <v>850</v>
      </c>
      <c r="S16" s="18">
        <v>310</v>
      </c>
      <c r="T16" s="51">
        <f t="shared" si="8"/>
        <v>36.470588235294116</v>
      </c>
    </row>
    <row r="17" spans="1:20" s="36" customFormat="1" ht="12" customHeight="1">
      <c r="A17" s="19" t="s">
        <v>19</v>
      </c>
      <c r="B17" s="48">
        <f t="shared" si="0"/>
        <v>682</v>
      </c>
      <c r="C17" s="8">
        <f t="shared" si="1"/>
        <v>90</v>
      </c>
      <c r="D17" s="9">
        <f t="shared" si="2"/>
        <v>13.196480938416421</v>
      </c>
      <c r="E17" s="7">
        <v>648</v>
      </c>
      <c r="F17" s="10">
        <v>81</v>
      </c>
      <c r="G17" s="9">
        <f>F17/E17*100</f>
        <v>12.5</v>
      </c>
      <c r="H17" s="13"/>
      <c r="I17" s="48">
        <f t="shared" si="4"/>
        <v>34</v>
      </c>
      <c r="J17" s="10">
        <f t="shared" si="5"/>
        <v>9</v>
      </c>
      <c r="K17" s="53">
        <f t="shared" si="6"/>
        <v>26.47058823529412</v>
      </c>
      <c r="L17" s="15"/>
      <c r="M17" s="10"/>
      <c r="N17" s="47"/>
      <c r="O17" s="7">
        <v>9</v>
      </c>
      <c r="P17" s="10">
        <v>4</v>
      </c>
      <c r="Q17" s="47">
        <f t="shared" si="7"/>
        <v>44.44444444444444</v>
      </c>
      <c r="R17" s="7">
        <v>25</v>
      </c>
      <c r="S17" s="10">
        <v>5</v>
      </c>
      <c r="T17" s="47">
        <f t="shared" si="8"/>
        <v>20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0</v>
      </c>
      <c r="D18" s="9"/>
      <c r="E18" s="7"/>
      <c r="F18" s="10"/>
      <c r="G18" s="9"/>
      <c r="H18" s="11"/>
      <c r="I18" s="48">
        <f t="shared" si="4"/>
        <v>0</v>
      </c>
      <c r="J18" s="10">
        <f t="shared" si="5"/>
        <v>0</v>
      </c>
      <c r="K18" s="53"/>
      <c r="L18" s="7"/>
      <c r="M18" s="10"/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12777</v>
      </c>
      <c r="C19" s="8">
        <f t="shared" si="1"/>
        <v>-4559</v>
      </c>
      <c r="D19" s="9">
        <f>C19/B19*100</f>
        <v>-35.681302340142445</v>
      </c>
      <c r="E19" s="7">
        <f>E20+E26+E27+E28+E29+E30+E31+E32</f>
        <v>8737</v>
      </c>
      <c r="F19" s="10">
        <f>F20+F26+F27+F28+F29+F30+F31+F32</f>
        <v>-5566</v>
      </c>
      <c r="G19" s="9">
        <f>F19/E19*100</f>
        <v>-63.706077601007216</v>
      </c>
      <c r="H19" s="11"/>
      <c r="I19" s="48">
        <f t="shared" si="4"/>
        <v>4040</v>
      </c>
      <c r="J19" s="10">
        <f>J20+J26+J29+J30+J31+J32</f>
        <v>1007</v>
      </c>
      <c r="K19" s="53">
        <f>J19/I19*100</f>
        <v>24.925742574257427</v>
      </c>
      <c r="L19" s="7">
        <f>L20+L26+L29</f>
        <v>2315</v>
      </c>
      <c r="M19" s="7">
        <f>M20+M26+M29</f>
        <v>528</v>
      </c>
      <c r="N19" s="47">
        <f>M19/L19*100</f>
        <v>22.80777537796976</v>
      </c>
      <c r="O19" s="7">
        <f>O20+O26+O27+O28+O29+O30+O30+O31+O32</f>
        <v>1570</v>
      </c>
      <c r="P19" s="7">
        <v>248</v>
      </c>
      <c r="Q19" s="47">
        <f>P19/O19*100</f>
        <v>15.796178343949045</v>
      </c>
      <c r="R19" s="7">
        <f>R20+R26+R27+R28+R29+R30+R31+R32</f>
        <v>155</v>
      </c>
      <c r="S19" s="7">
        <v>231</v>
      </c>
      <c r="T19" s="47">
        <v>149</v>
      </c>
    </row>
    <row r="20" spans="1:20" s="36" customFormat="1" ht="33" customHeight="1">
      <c r="A20" s="19" t="s">
        <v>22</v>
      </c>
      <c r="B20" s="48">
        <f t="shared" si="0"/>
        <v>8930</v>
      </c>
      <c r="C20" s="8">
        <f t="shared" si="1"/>
        <v>2260</v>
      </c>
      <c r="D20" s="9">
        <f>C20/B20*100</f>
        <v>25.307950727883537</v>
      </c>
      <c r="E20" s="7">
        <f>E22+E23+E25</f>
        <v>5390</v>
      </c>
      <c r="F20" s="10">
        <v>1464</v>
      </c>
      <c r="G20" s="9">
        <f>F20/E20*100</f>
        <v>27.16141001855288</v>
      </c>
      <c r="H20" s="11"/>
      <c r="I20" s="48">
        <f t="shared" si="4"/>
        <v>3540</v>
      </c>
      <c r="J20" s="10">
        <f aca="true" t="shared" si="9" ref="J20:J31">M20+P20+S20</f>
        <v>796</v>
      </c>
      <c r="K20" s="53">
        <f>J20/I20*100</f>
        <v>22.48587570621469</v>
      </c>
      <c r="L20" s="7">
        <v>1900</v>
      </c>
      <c r="M20" s="7">
        <v>502</v>
      </c>
      <c r="N20" s="47">
        <f>M20/L20*100</f>
        <v>26.421052631578945</v>
      </c>
      <c r="O20" s="7">
        <v>1500</v>
      </c>
      <c r="P20" s="10">
        <v>248</v>
      </c>
      <c r="Q20" s="47">
        <f>P20/O20*100</f>
        <v>16.53333333333333</v>
      </c>
      <c r="R20" s="7">
        <v>140</v>
      </c>
      <c r="S20" s="10">
        <v>46</v>
      </c>
      <c r="T20" s="47">
        <v>32.9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9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1517</v>
      </c>
      <c r="D22" s="17">
        <f>C22/B22*100</f>
        <v>22.37463126843658</v>
      </c>
      <c r="E22" s="15">
        <v>3390</v>
      </c>
      <c r="F22" s="18">
        <v>758</v>
      </c>
      <c r="G22" s="17">
        <f>F22/E22*100</f>
        <v>22.359882005899706</v>
      </c>
      <c r="H22" s="13"/>
      <c r="I22" s="49">
        <f t="shared" si="4"/>
        <v>3390</v>
      </c>
      <c r="J22" s="18">
        <f t="shared" si="9"/>
        <v>759</v>
      </c>
      <c r="K22" s="54">
        <f>J22/I22*100</f>
        <v>22.38938053097345</v>
      </c>
      <c r="L22" s="15">
        <v>1750</v>
      </c>
      <c r="M22" s="18">
        <v>465</v>
      </c>
      <c r="N22" s="51">
        <f>M22/L22*100</f>
        <v>26.571428571428573</v>
      </c>
      <c r="O22" s="15">
        <v>1500</v>
      </c>
      <c r="P22" s="18">
        <v>248</v>
      </c>
      <c r="Q22" s="51">
        <f>P22/O22*100</f>
        <v>16.53333333333333</v>
      </c>
      <c r="R22" s="15">
        <v>140</v>
      </c>
      <c r="S22" s="18">
        <v>46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743</v>
      </c>
      <c r="D23" s="17">
        <f>C23/B23*100</f>
        <v>38.1025641025641</v>
      </c>
      <c r="E23" s="15">
        <v>1800</v>
      </c>
      <c r="F23" s="18">
        <v>706</v>
      </c>
      <c r="G23" s="17">
        <f>F23/E23*100</f>
        <v>39.22222222222223</v>
      </c>
      <c r="H23" s="13"/>
      <c r="I23" s="49">
        <f t="shared" si="4"/>
        <v>150</v>
      </c>
      <c r="J23" s="18">
        <f t="shared" si="9"/>
        <v>37</v>
      </c>
      <c r="K23" s="54">
        <f>J23/I23*100</f>
        <v>24.666666666666668</v>
      </c>
      <c r="L23" s="15">
        <v>150</v>
      </c>
      <c r="M23" s="18">
        <v>37</v>
      </c>
      <c r="N23" s="51">
        <f>M23/L23*100</f>
        <v>24.666666666666668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9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10" ref="B25:C31">E25+I25</f>
        <v>200</v>
      </c>
      <c r="C25" s="16">
        <f t="shared" si="10"/>
        <v>0</v>
      </c>
      <c r="D25" s="17">
        <f aca="true" t="shared" si="11" ref="D25:D30">C25/B25*100</f>
        <v>0</v>
      </c>
      <c r="E25" s="15">
        <v>200</v>
      </c>
      <c r="F25" s="18"/>
      <c r="G25" s="17">
        <f>F25/E25*100</f>
        <v>0</v>
      </c>
      <c r="H25" s="13"/>
      <c r="I25" s="49">
        <f t="shared" si="4"/>
        <v>0</v>
      </c>
      <c r="J25" s="18">
        <f t="shared" si="9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10"/>
        <v>100</v>
      </c>
      <c r="C26" s="8">
        <f t="shared" si="10"/>
        <v>14</v>
      </c>
      <c r="D26" s="9">
        <f t="shared" si="11"/>
        <v>14.000000000000002</v>
      </c>
      <c r="E26" s="7"/>
      <c r="F26" s="10"/>
      <c r="G26" s="9"/>
      <c r="H26" s="13"/>
      <c r="I26" s="48">
        <f t="shared" si="4"/>
        <v>100</v>
      </c>
      <c r="J26" s="10">
        <f t="shared" si="9"/>
        <v>14</v>
      </c>
      <c r="K26" s="53">
        <f>J26/I26*100</f>
        <v>14.000000000000002</v>
      </c>
      <c r="L26" s="7">
        <v>100</v>
      </c>
      <c r="M26" s="10">
        <v>14</v>
      </c>
      <c r="N26" s="47">
        <f>M26/L26*100</f>
        <v>14.000000000000002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10"/>
        <v>1097</v>
      </c>
      <c r="C27" s="8">
        <f t="shared" si="10"/>
        <v>457</v>
      </c>
      <c r="D27" s="9">
        <f t="shared" si="11"/>
        <v>41.65907019143118</v>
      </c>
      <c r="E27" s="7">
        <v>1097</v>
      </c>
      <c r="F27" s="10">
        <v>457</v>
      </c>
      <c r="G27" s="9">
        <f>F27/E27*100</f>
        <v>41.65907019143118</v>
      </c>
      <c r="H27" s="11"/>
      <c r="I27" s="49">
        <f t="shared" si="4"/>
        <v>0</v>
      </c>
      <c r="J27" s="18">
        <f t="shared" si="9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10"/>
        <v>1000</v>
      </c>
      <c r="C28" s="8">
        <f t="shared" si="10"/>
        <v>32</v>
      </c>
      <c r="D28" s="9">
        <f t="shared" si="11"/>
        <v>3.2</v>
      </c>
      <c r="E28" s="7">
        <v>1000</v>
      </c>
      <c r="F28" s="10">
        <v>32</v>
      </c>
      <c r="G28" s="9">
        <f>F28/E28*100</f>
        <v>3.2</v>
      </c>
      <c r="H28" s="11"/>
      <c r="I28" s="49">
        <f t="shared" si="4"/>
        <v>0</v>
      </c>
      <c r="J28" s="18">
        <f t="shared" si="9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10"/>
        <v>800</v>
      </c>
      <c r="C29" s="8">
        <f t="shared" si="10"/>
        <v>394</v>
      </c>
      <c r="D29" s="9">
        <f t="shared" si="11"/>
        <v>49.25</v>
      </c>
      <c r="E29" s="7">
        <v>400</v>
      </c>
      <c r="F29" s="10">
        <v>197</v>
      </c>
      <c r="G29" s="9">
        <f>F29/E29*100</f>
        <v>49.25</v>
      </c>
      <c r="H29" s="27" t="e">
        <f>F29/#REF!*100</f>
        <v>#REF!</v>
      </c>
      <c r="I29" s="48">
        <f t="shared" si="4"/>
        <v>400</v>
      </c>
      <c r="J29" s="10">
        <v>197</v>
      </c>
      <c r="K29" s="53">
        <f>J29/I29*100</f>
        <v>49.25</v>
      </c>
      <c r="L29" s="7">
        <v>315</v>
      </c>
      <c r="M29" s="10">
        <v>12</v>
      </c>
      <c r="N29" s="47">
        <f>M29/L29*100</f>
        <v>3.8095238095238098</v>
      </c>
      <c r="O29" s="7">
        <v>70</v>
      </c>
      <c r="P29" s="10"/>
      <c r="Q29" s="47">
        <f>P29/O29*100</f>
        <v>0</v>
      </c>
      <c r="R29" s="7">
        <v>15</v>
      </c>
      <c r="S29" s="10">
        <v>185</v>
      </c>
      <c r="T29" s="47" t="s">
        <v>84</v>
      </c>
    </row>
    <row r="30" spans="1:20" s="36" customFormat="1" ht="21" customHeight="1">
      <c r="A30" s="19" t="s">
        <v>31</v>
      </c>
      <c r="B30" s="48">
        <f t="shared" si="10"/>
        <v>850</v>
      </c>
      <c r="C30" s="8">
        <f t="shared" si="10"/>
        <v>159</v>
      </c>
      <c r="D30" s="9">
        <f t="shared" si="11"/>
        <v>18.705882352941178</v>
      </c>
      <c r="E30" s="7">
        <v>850</v>
      </c>
      <c r="F30" s="10">
        <v>159</v>
      </c>
      <c r="G30" s="9">
        <f>F30/E30*100</f>
        <v>18.705882352941178</v>
      </c>
      <c r="H30" s="13"/>
      <c r="I30" s="49">
        <f t="shared" si="4"/>
        <v>0</v>
      </c>
      <c r="J30" s="10">
        <f t="shared" si="9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10"/>
        <v>0</v>
      </c>
      <c r="C31" s="8">
        <f t="shared" si="10"/>
        <v>0</v>
      </c>
      <c r="D31" s="9"/>
      <c r="E31" s="7"/>
      <c r="F31" s="10"/>
      <c r="G31" s="9"/>
      <c r="H31" s="11"/>
      <c r="I31" s="49">
        <f t="shared" si="4"/>
        <v>0</v>
      </c>
      <c r="J31" s="18">
        <f t="shared" si="9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>E32+I32</f>
        <v>0</v>
      </c>
      <c r="C32" s="8">
        <v>-7875</v>
      </c>
      <c r="D32" s="9"/>
      <c r="E32" s="15"/>
      <c r="F32" s="10">
        <v>-7875</v>
      </c>
      <c r="G32" s="9"/>
      <c r="H32" s="13"/>
      <c r="I32" s="49">
        <f t="shared" si="4"/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79</v>
      </c>
      <c r="D4" s="65" t="s">
        <v>2</v>
      </c>
      <c r="E4" s="61" t="s">
        <v>35</v>
      </c>
      <c r="F4" s="63" t="s">
        <v>80</v>
      </c>
      <c r="G4" s="65" t="s">
        <v>3</v>
      </c>
      <c r="H4" s="5"/>
      <c r="I4" s="61" t="s">
        <v>36</v>
      </c>
      <c r="J4" s="63" t="s">
        <v>81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82</v>
      </c>
      <c r="N5" s="45" t="s">
        <v>8</v>
      </c>
      <c r="O5" s="42" t="s">
        <v>37</v>
      </c>
      <c r="P5" s="43" t="s">
        <v>82</v>
      </c>
      <c r="Q5" s="45" t="s">
        <v>8</v>
      </c>
      <c r="R5" s="58" t="s">
        <v>37</v>
      </c>
      <c r="S5" s="43" t="s">
        <v>83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69072</v>
      </c>
      <c r="C6" s="8">
        <f aca="true" t="shared" si="1" ref="C6:C23">F6+J6</f>
        <v>10199</v>
      </c>
      <c r="D6" s="9">
        <f aca="true" t="shared" si="2" ref="D6:D17">C6/B6*100</f>
        <v>14.765751679406996</v>
      </c>
      <c r="E6" s="7">
        <f>E7+E19</f>
        <v>43500</v>
      </c>
      <c r="F6" s="10">
        <f>F7+F19</f>
        <v>3394</v>
      </c>
      <c r="G6" s="9">
        <f aca="true" t="shared" si="3" ref="G6:G11">F6/E6*100</f>
        <v>7.802298850574712</v>
      </c>
      <c r="H6" s="11"/>
      <c r="I6" s="48">
        <f aca="true" t="shared" si="4" ref="I6:I32">L6+O6+R6</f>
        <v>25572</v>
      </c>
      <c r="J6" s="48">
        <f>J7+J19</f>
        <v>6805</v>
      </c>
      <c r="K6" s="53">
        <f>J6/I6*100</f>
        <v>26.611137181292037</v>
      </c>
      <c r="L6" s="46">
        <f>L7+L19</f>
        <v>13525</v>
      </c>
      <c r="M6" s="46">
        <f>M7+M19</f>
        <v>3533</v>
      </c>
      <c r="N6" s="47">
        <f>M6/L6*100</f>
        <v>26.121996303142332</v>
      </c>
      <c r="O6" s="46">
        <f>O7+O19</f>
        <v>10096</v>
      </c>
      <c r="P6" s="46">
        <f>P7+P19</f>
        <v>2714</v>
      </c>
      <c r="Q6" s="53">
        <f>P6/O6*100</f>
        <v>26.88193343898574</v>
      </c>
      <c r="R6" s="10">
        <f>R7+R19</f>
        <v>1951</v>
      </c>
      <c r="S6" s="11">
        <f>S7+S19</f>
        <v>852</v>
      </c>
      <c r="T6" s="53">
        <f>S6/R6*100</f>
        <v>43.66991286519733</v>
      </c>
    </row>
    <row r="7" spans="1:20" s="36" customFormat="1" ht="21" customHeight="1">
      <c r="A7" s="12" t="s">
        <v>10</v>
      </c>
      <c r="B7" s="48">
        <f t="shared" si="0"/>
        <v>56295</v>
      </c>
      <c r="C7" s="8">
        <f t="shared" si="1"/>
        <v>13585</v>
      </c>
      <c r="D7" s="9">
        <f t="shared" si="2"/>
        <v>24.13180566657785</v>
      </c>
      <c r="E7" s="7">
        <f>E8+E9+E12+E17+E18</f>
        <v>34763</v>
      </c>
      <c r="F7" s="10">
        <f>F8+F9+F17+F18</f>
        <v>8066</v>
      </c>
      <c r="G7" s="9">
        <f t="shared" si="3"/>
        <v>23.202830595748352</v>
      </c>
      <c r="H7" s="11"/>
      <c r="I7" s="48">
        <f t="shared" si="4"/>
        <v>21532</v>
      </c>
      <c r="J7" s="48">
        <f aca="true" t="shared" si="5" ref="J7:J18">M7+P7+S7</f>
        <v>5519</v>
      </c>
      <c r="K7" s="53">
        <f>J7/I7*100</f>
        <v>25.631618056845625</v>
      </c>
      <c r="L7" s="7">
        <f>L8+L9+L12+L17+L18</f>
        <v>11210</v>
      </c>
      <c r="M7" s="7">
        <f>M8+M9+M12+M17+M18</f>
        <v>2843</v>
      </c>
      <c r="N7" s="47">
        <f>M7/L7*100</f>
        <v>25.361284567350577</v>
      </c>
      <c r="O7" s="7">
        <f>O8+O9+O12+O17+O18</f>
        <v>8526</v>
      </c>
      <c r="P7" s="7">
        <f>P8+P9+P12+P17+P18</f>
        <v>2236</v>
      </c>
      <c r="Q7" s="47">
        <f>P7/O7*100</f>
        <v>26.225662678864648</v>
      </c>
      <c r="R7" s="57">
        <f>R8+R9+R12+R17</f>
        <v>1796</v>
      </c>
      <c r="S7" s="10">
        <f>S8+S9+S12+S17+S18</f>
        <v>440</v>
      </c>
      <c r="T7" s="47">
        <f>S7/R7*100</f>
        <v>24.4988864142539</v>
      </c>
    </row>
    <row r="8" spans="1:20" s="36" customFormat="1" ht="24" customHeight="1">
      <c r="A8" s="6" t="s">
        <v>45</v>
      </c>
      <c r="B8" s="48">
        <f t="shared" si="0"/>
        <v>40574</v>
      </c>
      <c r="C8" s="8">
        <f t="shared" si="1"/>
        <v>9299</v>
      </c>
      <c r="D8" s="9">
        <f t="shared" si="2"/>
        <v>22.91861783408094</v>
      </c>
      <c r="E8" s="7">
        <v>32424</v>
      </c>
      <c r="F8" s="10">
        <v>7439</v>
      </c>
      <c r="G8" s="9">
        <f t="shared" si="3"/>
        <v>22.94288181593881</v>
      </c>
      <c r="H8" s="13"/>
      <c r="I8" s="48">
        <f t="shared" si="4"/>
        <v>8150</v>
      </c>
      <c r="J8" s="10">
        <f t="shared" si="5"/>
        <v>1860</v>
      </c>
      <c r="K8" s="53">
        <f>J8/I8*100</f>
        <v>22.822085889570552</v>
      </c>
      <c r="L8" s="7">
        <v>3950</v>
      </c>
      <c r="M8" s="10">
        <v>789</v>
      </c>
      <c r="N8" s="47">
        <f>M8/L8*100</f>
        <v>19.974683544303797</v>
      </c>
      <c r="O8" s="7">
        <v>4013</v>
      </c>
      <c r="P8" s="10">
        <v>1036</v>
      </c>
      <c r="Q8" s="47">
        <f>P8/O8*100</f>
        <v>25.816097682531776</v>
      </c>
      <c r="R8" s="7">
        <v>187</v>
      </c>
      <c r="S8" s="10">
        <v>35</v>
      </c>
      <c r="T8" s="47">
        <f>S8/R8*100</f>
        <v>18.71657754010695</v>
      </c>
    </row>
    <row r="9" spans="1:21" s="36" customFormat="1" ht="13.5" customHeight="1">
      <c r="A9" s="6" t="s">
        <v>11</v>
      </c>
      <c r="B9" s="48">
        <f t="shared" si="0"/>
        <v>1703</v>
      </c>
      <c r="C9" s="8">
        <f t="shared" si="1"/>
        <v>461</v>
      </c>
      <c r="D9" s="9">
        <f t="shared" si="2"/>
        <v>27.069876688197297</v>
      </c>
      <c r="E9" s="7">
        <v>1691</v>
      </c>
      <c r="F9" s="10">
        <v>457</v>
      </c>
      <c r="G9" s="9">
        <f t="shared" si="3"/>
        <v>27.0254287403903</v>
      </c>
      <c r="H9" s="13"/>
      <c r="I9" s="48">
        <f t="shared" si="4"/>
        <v>12</v>
      </c>
      <c r="J9" s="10">
        <f t="shared" si="5"/>
        <v>4</v>
      </c>
      <c r="K9" s="53">
        <f>J9/I9*100</f>
        <v>33.33333333333333</v>
      </c>
      <c r="L9" s="7"/>
      <c r="M9" s="10"/>
      <c r="N9" s="47"/>
      <c r="O9" s="7">
        <v>12</v>
      </c>
      <c r="P9" s="10">
        <v>4</v>
      </c>
      <c r="Q9" s="47">
        <f>P9/O9*100</f>
        <v>33.33333333333333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448</v>
      </c>
      <c r="D10" s="17">
        <f t="shared" si="2"/>
        <v>26.874625074985005</v>
      </c>
      <c r="E10" s="15">
        <v>1667</v>
      </c>
      <c r="F10" s="18">
        <v>448</v>
      </c>
      <c r="G10" s="17">
        <f t="shared" si="3"/>
        <v>26.874625074985005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36</v>
      </c>
      <c r="C11" s="16">
        <f t="shared" si="1"/>
        <v>13</v>
      </c>
      <c r="D11" s="17">
        <f t="shared" si="2"/>
        <v>36.11111111111111</v>
      </c>
      <c r="E11" s="15">
        <v>24</v>
      </c>
      <c r="F11" s="18">
        <v>9</v>
      </c>
      <c r="G11" s="17">
        <f t="shared" si="3"/>
        <v>37.5</v>
      </c>
      <c r="H11" s="13"/>
      <c r="I11" s="49">
        <f t="shared" si="4"/>
        <v>12</v>
      </c>
      <c r="J11" s="18">
        <f t="shared" si="5"/>
        <v>4</v>
      </c>
      <c r="K11" s="54">
        <f aca="true" t="shared" si="6" ref="K11:K17">J11/I11*100</f>
        <v>33.33333333333333</v>
      </c>
      <c r="L11" s="15"/>
      <c r="M11" s="10"/>
      <c r="N11" s="47"/>
      <c r="O11" s="15">
        <v>12</v>
      </c>
      <c r="P11" s="18">
        <v>4</v>
      </c>
      <c r="Q11" s="51">
        <f aca="true" t="shared" si="7" ref="Q11:Q17">P11/O11*100</f>
        <v>33.33333333333333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13336</v>
      </c>
      <c r="C12" s="8">
        <f t="shared" si="1"/>
        <v>3635</v>
      </c>
      <c r="D12" s="9">
        <f t="shared" si="2"/>
        <v>27.257048590281947</v>
      </c>
      <c r="E12" s="7"/>
      <c r="F12" s="10"/>
      <c r="G12" s="9"/>
      <c r="H12" s="11"/>
      <c r="I12" s="48">
        <f t="shared" si="4"/>
        <v>13336</v>
      </c>
      <c r="J12" s="10">
        <f t="shared" si="5"/>
        <v>3635</v>
      </c>
      <c r="K12" s="53">
        <f t="shared" si="6"/>
        <v>27.257048590281947</v>
      </c>
      <c r="L12" s="7">
        <v>7260</v>
      </c>
      <c r="M12" s="10">
        <v>2054</v>
      </c>
      <c r="N12" s="47">
        <f>M12/L12*100</f>
        <v>28.29201101928375</v>
      </c>
      <c r="O12" s="7">
        <v>4492</v>
      </c>
      <c r="P12" s="10">
        <v>1183</v>
      </c>
      <c r="Q12" s="47">
        <f t="shared" si="7"/>
        <v>26.335707925200357</v>
      </c>
      <c r="R12" s="7">
        <v>1584</v>
      </c>
      <c r="S12" s="10">
        <v>398</v>
      </c>
      <c r="T12" s="47">
        <f aca="true" t="shared" si="8" ref="T12:T17">S12/R12*100</f>
        <v>25.126262626262623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50</v>
      </c>
      <c r="D13" s="17">
        <f t="shared" si="2"/>
        <v>2.089427496865859</v>
      </c>
      <c r="E13" s="15"/>
      <c r="F13" s="10"/>
      <c r="G13" s="9"/>
      <c r="H13" s="13"/>
      <c r="I13" s="49">
        <f t="shared" si="4"/>
        <v>2393</v>
      </c>
      <c r="J13" s="18">
        <f t="shared" si="5"/>
        <v>50</v>
      </c>
      <c r="K13" s="54">
        <f t="shared" si="6"/>
        <v>2.089427496865859</v>
      </c>
      <c r="L13" s="15">
        <v>1560</v>
      </c>
      <c r="M13" s="18">
        <v>31</v>
      </c>
      <c r="N13" s="51">
        <f>M13/L13*100</f>
        <v>1.987179487179487</v>
      </c>
      <c r="O13" s="15">
        <v>522</v>
      </c>
      <c r="P13" s="18">
        <v>15</v>
      </c>
      <c r="Q13" s="51">
        <f t="shared" si="7"/>
        <v>2.8735632183908044</v>
      </c>
      <c r="R13" s="15">
        <v>311</v>
      </c>
      <c r="S13" s="18">
        <v>4</v>
      </c>
      <c r="T13" s="51">
        <f t="shared" si="8"/>
        <v>1.2861736334405145</v>
      </c>
    </row>
    <row r="14" spans="1:20" s="38" customFormat="1" ht="11.25" customHeight="1">
      <c r="A14" s="21" t="s">
        <v>16</v>
      </c>
      <c r="B14" s="50">
        <f t="shared" si="0"/>
        <v>10943</v>
      </c>
      <c r="C14" s="23">
        <f t="shared" si="1"/>
        <v>3585</v>
      </c>
      <c r="D14" s="24">
        <f t="shared" si="2"/>
        <v>32.760668920771266</v>
      </c>
      <c r="E14" s="22"/>
      <c r="F14" s="10"/>
      <c r="G14" s="9"/>
      <c r="H14" s="26"/>
      <c r="I14" s="50">
        <f t="shared" si="4"/>
        <v>10943</v>
      </c>
      <c r="J14" s="25">
        <f t="shared" si="5"/>
        <v>3585</v>
      </c>
      <c r="K14" s="55">
        <f t="shared" si="6"/>
        <v>32.760668920771266</v>
      </c>
      <c r="L14" s="22">
        <v>5700</v>
      </c>
      <c r="M14" s="25">
        <v>2023</v>
      </c>
      <c r="N14" s="51">
        <f>M14/L14*100</f>
        <v>35.49122807017544</v>
      </c>
      <c r="O14" s="22">
        <v>3970</v>
      </c>
      <c r="P14" s="25">
        <v>1168</v>
      </c>
      <c r="Q14" s="52">
        <f t="shared" si="7"/>
        <v>29.42065491183879</v>
      </c>
      <c r="R14" s="22">
        <v>1273</v>
      </c>
      <c r="S14" s="25">
        <v>394</v>
      </c>
      <c r="T14" s="52">
        <f t="shared" si="8"/>
        <v>30.950510604870384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702</v>
      </c>
      <c r="D15" s="17">
        <f t="shared" si="2"/>
        <v>42.51968503937008</v>
      </c>
      <c r="E15" s="15"/>
      <c r="F15" s="10"/>
      <c r="G15" s="9"/>
      <c r="H15" s="13"/>
      <c r="I15" s="49">
        <f t="shared" si="4"/>
        <v>1651</v>
      </c>
      <c r="J15" s="18">
        <f t="shared" si="5"/>
        <v>702</v>
      </c>
      <c r="K15" s="54">
        <f t="shared" si="6"/>
        <v>42.51968503937008</v>
      </c>
      <c r="L15" s="15">
        <v>300</v>
      </c>
      <c r="M15" s="18">
        <v>57</v>
      </c>
      <c r="N15" s="51">
        <f>M15/L15*100</f>
        <v>19</v>
      </c>
      <c r="O15" s="15">
        <v>928</v>
      </c>
      <c r="P15" s="18">
        <v>581</v>
      </c>
      <c r="Q15" s="51">
        <f t="shared" si="7"/>
        <v>62.60775862068966</v>
      </c>
      <c r="R15" s="15">
        <v>423</v>
      </c>
      <c r="S15" s="18">
        <v>64</v>
      </c>
      <c r="T15" s="51">
        <f t="shared" si="8"/>
        <v>15.130023640661939</v>
      </c>
    </row>
    <row r="16" spans="1:20" s="36" customFormat="1" ht="11.25" customHeight="1">
      <c r="A16" s="20" t="s">
        <v>18</v>
      </c>
      <c r="B16" s="49">
        <f t="shared" si="0"/>
        <v>9292</v>
      </c>
      <c r="C16" s="16">
        <f t="shared" si="1"/>
        <v>2883</v>
      </c>
      <c r="D16" s="17">
        <f t="shared" si="2"/>
        <v>31.026689625484288</v>
      </c>
      <c r="E16" s="15"/>
      <c r="F16" s="10"/>
      <c r="G16" s="9"/>
      <c r="H16" s="13"/>
      <c r="I16" s="49">
        <f t="shared" si="4"/>
        <v>9292</v>
      </c>
      <c r="J16" s="18">
        <f t="shared" si="5"/>
        <v>2883</v>
      </c>
      <c r="K16" s="54">
        <f t="shared" si="6"/>
        <v>31.026689625484288</v>
      </c>
      <c r="L16" s="15">
        <v>5400</v>
      </c>
      <c r="M16" s="18">
        <v>1966</v>
      </c>
      <c r="N16" s="51">
        <f>M16/L16*100</f>
        <v>36.407407407407405</v>
      </c>
      <c r="O16" s="15">
        <v>3042</v>
      </c>
      <c r="P16" s="18">
        <v>587</v>
      </c>
      <c r="Q16" s="51">
        <f t="shared" si="7"/>
        <v>19.296515450361603</v>
      </c>
      <c r="R16" s="15">
        <v>850</v>
      </c>
      <c r="S16" s="18">
        <v>330</v>
      </c>
      <c r="T16" s="51">
        <f t="shared" si="8"/>
        <v>38.82352941176471</v>
      </c>
    </row>
    <row r="17" spans="1:20" s="36" customFormat="1" ht="12" customHeight="1">
      <c r="A17" s="19" t="s">
        <v>19</v>
      </c>
      <c r="B17" s="48">
        <f t="shared" si="0"/>
        <v>682</v>
      </c>
      <c r="C17" s="8">
        <f t="shared" si="1"/>
        <v>190</v>
      </c>
      <c r="D17" s="9">
        <f t="shared" si="2"/>
        <v>27.859237536656888</v>
      </c>
      <c r="E17" s="7">
        <v>648</v>
      </c>
      <c r="F17" s="10">
        <v>170</v>
      </c>
      <c r="G17" s="9">
        <f>F17/E17*100</f>
        <v>26.234567901234566</v>
      </c>
      <c r="H17" s="13"/>
      <c r="I17" s="48">
        <f t="shared" si="4"/>
        <v>34</v>
      </c>
      <c r="J17" s="10">
        <f t="shared" si="5"/>
        <v>20</v>
      </c>
      <c r="K17" s="53">
        <f t="shared" si="6"/>
        <v>58.82352941176471</v>
      </c>
      <c r="L17" s="15"/>
      <c r="M17" s="10"/>
      <c r="N17" s="47"/>
      <c r="O17" s="7">
        <v>9</v>
      </c>
      <c r="P17" s="10">
        <v>13</v>
      </c>
      <c r="Q17" s="47">
        <f t="shared" si="7"/>
        <v>144.44444444444443</v>
      </c>
      <c r="R17" s="7">
        <v>25</v>
      </c>
      <c r="S17" s="10">
        <v>7</v>
      </c>
      <c r="T17" s="47">
        <f t="shared" si="8"/>
        <v>28.000000000000004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0</v>
      </c>
      <c r="D18" s="9"/>
      <c r="E18" s="7"/>
      <c r="F18" s="10"/>
      <c r="G18" s="9"/>
      <c r="H18" s="11"/>
      <c r="I18" s="48">
        <f t="shared" si="4"/>
        <v>0</v>
      </c>
      <c r="J18" s="10">
        <f t="shared" si="5"/>
        <v>0</v>
      </c>
      <c r="K18" s="53"/>
      <c r="L18" s="7"/>
      <c r="M18" s="10"/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12777</v>
      </c>
      <c r="C19" s="8">
        <f t="shared" si="1"/>
        <v>-3386</v>
      </c>
      <c r="D19" s="9">
        <f>C19/B19*100</f>
        <v>-26.50074352351882</v>
      </c>
      <c r="E19" s="7">
        <f>E20+E26+E27+E28+E29+E30+E31+E32</f>
        <v>8737</v>
      </c>
      <c r="F19" s="10">
        <f>F20+F26+F27+F28+F29+F30+F31+F32</f>
        <v>-4672</v>
      </c>
      <c r="G19" s="9">
        <f>F19/E19*100</f>
        <v>-53.473732402426464</v>
      </c>
      <c r="H19" s="11"/>
      <c r="I19" s="48">
        <f t="shared" si="4"/>
        <v>4040</v>
      </c>
      <c r="J19" s="10">
        <f>J20+J26+J29+J30+J31+J32</f>
        <v>1286</v>
      </c>
      <c r="K19" s="53">
        <f>J19/I19*100</f>
        <v>31.831683168316832</v>
      </c>
      <c r="L19" s="7">
        <f>L20+L26+L29</f>
        <v>2315</v>
      </c>
      <c r="M19" s="7">
        <f>M20+M26+M29</f>
        <v>690</v>
      </c>
      <c r="N19" s="47">
        <f>M19/L19*100</f>
        <v>29.805615550755938</v>
      </c>
      <c r="O19" s="7">
        <f>O20+O26+O27+O28+O29+O30+O30+O31+O32</f>
        <v>1570</v>
      </c>
      <c r="P19" s="7">
        <v>478</v>
      </c>
      <c r="Q19" s="47">
        <f>P19/O19*100</f>
        <v>30.445859872611464</v>
      </c>
      <c r="R19" s="7">
        <f>R20+R26+R27+R28+R29+R30+R31+R32</f>
        <v>155</v>
      </c>
      <c r="S19" s="7">
        <v>412</v>
      </c>
      <c r="T19" s="47" t="s">
        <v>73</v>
      </c>
    </row>
    <row r="20" spans="1:20" s="36" customFormat="1" ht="33" customHeight="1">
      <c r="A20" s="19" t="s">
        <v>22</v>
      </c>
      <c r="B20" s="48">
        <f t="shared" si="0"/>
        <v>8930</v>
      </c>
      <c r="C20" s="8">
        <f t="shared" si="1"/>
        <v>2884</v>
      </c>
      <c r="D20" s="9">
        <f>C20/B20*100</f>
        <v>32.295632698768195</v>
      </c>
      <c r="E20" s="7">
        <f>E22+E23+E25</f>
        <v>5390</v>
      </c>
      <c r="F20" s="10">
        <v>1960</v>
      </c>
      <c r="G20" s="9">
        <f>F20/E20*100</f>
        <v>36.36363636363637</v>
      </c>
      <c r="H20" s="11"/>
      <c r="I20" s="48">
        <f t="shared" si="4"/>
        <v>3540</v>
      </c>
      <c r="J20" s="10">
        <f aca="true" t="shared" si="9" ref="J20:J31">M20+P20+S20</f>
        <v>924</v>
      </c>
      <c r="K20" s="53">
        <f>J20/I20*100</f>
        <v>26.101694915254235</v>
      </c>
      <c r="L20" s="7">
        <v>1900</v>
      </c>
      <c r="M20" s="7">
        <v>553</v>
      </c>
      <c r="N20" s="47">
        <f>M20/L20*100</f>
        <v>29.10526315789474</v>
      </c>
      <c r="O20" s="7">
        <v>1500</v>
      </c>
      <c r="P20" s="10">
        <v>252</v>
      </c>
      <c r="Q20" s="47">
        <f>P20/O20*100</f>
        <v>16.8</v>
      </c>
      <c r="R20" s="7">
        <v>140</v>
      </c>
      <c r="S20" s="10">
        <v>119</v>
      </c>
      <c r="T20" s="47">
        <v>187.9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9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1726</v>
      </c>
      <c r="D22" s="17">
        <f>C22/B22*100</f>
        <v>25.45722713864307</v>
      </c>
      <c r="E22" s="15">
        <v>3390</v>
      </c>
      <c r="F22" s="18">
        <v>863</v>
      </c>
      <c r="G22" s="17">
        <f>F22/E22*100</f>
        <v>25.45722713864307</v>
      </c>
      <c r="H22" s="13"/>
      <c r="I22" s="49">
        <f t="shared" si="4"/>
        <v>3390</v>
      </c>
      <c r="J22" s="18">
        <f t="shared" si="9"/>
        <v>863</v>
      </c>
      <c r="K22" s="54">
        <f>J22/I22*100</f>
        <v>25.45722713864307</v>
      </c>
      <c r="L22" s="15">
        <v>1750</v>
      </c>
      <c r="M22" s="18">
        <v>492</v>
      </c>
      <c r="N22" s="51">
        <f>M22/L22*100</f>
        <v>28.114285714285714</v>
      </c>
      <c r="O22" s="15">
        <v>1500</v>
      </c>
      <c r="P22" s="18">
        <v>252</v>
      </c>
      <c r="Q22" s="51">
        <f>P22/O22*100</f>
        <v>16.8</v>
      </c>
      <c r="R22" s="15">
        <v>140</v>
      </c>
      <c r="S22" s="18">
        <v>119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1094</v>
      </c>
      <c r="D23" s="17">
        <f>C23/B23*100</f>
        <v>56.1025641025641</v>
      </c>
      <c r="E23" s="15">
        <v>1800</v>
      </c>
      <c r="F23" s="18">
        <v>1033</v>
      </c>
      <c r="G23" s="17">
        <f>F23/E23*100</f>
        <v>57.388888888888886</v>
      </c>
      <c r="H23" s="13"/>
      <c r="I23" s="49">
        <f t="shared" si="4"/>
        <v>150</v>
      </c>
      <c r="J23" s="18">
        <f t="shared" si="9"/>
        <v>61</v>
      </c>
      <c r="K23" s="54">
        <f>J23/I23*100</f>
        <v>40.666666666666664</v>
      </c>
      <c r="L23" s="15">
        <v>150</v>
      </c>
      <c r="M23" s="18">
        <v>61</v>
      </c>
      <c r="N23" s="51">
        <f>M23/L23*100</f>
        <v>40.666666666666664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9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10" ref="B25:C31">E25+I25</f>
        <v>200</v>
      </c>
      <c r="C25" s="16">
        <f t="shared" si="10"/>
        <v>64</v>
      </c>
      <c r="D25" s="17">
        <f aca="true" t="shared" si="11" ref="D25:D30">C25/B25*100</f>
        <v>32</v>
      </c>
      <c r="E25" s="15">
        <v>200</v>
      </c>
      <c r="F25" s="18">
        <v>64</v>
      </c>
      <c r="G25" s="17">
        <f>F25/E25*100</f>
        <v>32</v>
      </c>
      <c r="H25" s="13"/>
      <c r="I25" s="49">
        <f t="shared" si="4"/>
        <v>0</v>
      </c>
      <c r="J25" s="18">
        <f t="shared" si="9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10"/>
        <v>100</v>
      </c>
      <c r="C26" s="8">
        <f t="shared" si="10"/>
        <v>24</v>
      </c>
      <c r="D26" s="9">
        <f t="shared" si="11"/>
        <v>24</v>
      </c>
      <c r="E26" s="7"/>
      <c r="F26" s="10"/>
      <c r="G26" s="9"/>
      <c r="H26" s="13"/>
      <c r="I26" s="48">
        <f t="shared" si="4"/>
        <v>100</v>
      </c>
      <c r="J26" s="10">
        <f t="shared" si="9"/>
        <v>24</v>
      </c>
      <c r="K26" s="53">
        <f>J26/I26*100</f>
        <v>24</v>
      </c>
      <c r="L26" s="7">
        <v>100</v>
      </c>
      <c r="M26" s="10">
        <v>24</v>
      </c>
      <c r="N26" s="47">
        <f>M26/L26*100</f>
        <v>24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10"/>
        <v>1097</v>
      </c>
      <c r="C27" s="8">
        <f t="shared" si="10"/>
        <v>464</v>
      </c>
      <c r="D27" s="9">
        <f t="shared" si="11"/>
        <v>42.2971741112124</v>
      </c>
      <c r="E27" s="7">
        <v>1097</v>
      </c>
      <c r="F27" s="10">
        <v>464</v>
      </c>
      <c r="G27" s="9">
        <f>F27/E27*100</f>
        <v>42.2971741112124</v>
      </c>
      <c r="H27" s="11"/>
      <c r="I27" s="49">
        <f t="shared" si="4"/>
        <v>0</v>
      </c>
      <c r="J27" s="18">
        <f t="shared" si="9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10"/>
        <v>1000</v>
      </c>
      <c r="C28" s="8">
        <f t="shared" si="10"/>
        <v>42</v>
      </c>
      <c r="D28" s="9">
        <f t="shared" si="11"/>
        <v>4.2</v>
      </c>
      <c r="E28" s="7">
        <v>1000</v>
      </c>
      <c r="F28" s="10">
        <v>42</v>
      </c>
      <c r="G28" s="9">
        <f>F28/E28*100</f>
        <v>4.2</v>
      </c>
      <c r="H28" s="11"/>
      <c r="I28" s="49">
        <f t="shared" si="4"/>
        <v>0</v>
      </c>
      <c r="J28" s="18">
        <f t="shared" si="9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10"/>
        <v>800</v>
      </c>
      <c r="C29" s="8">
        <f t="shared" si="10"/>
        <v>676</v>
      </c>
      <c r="D29" s="9">
        <f t="shared" si="11"/>
        <v>84.5</v>
      </c>
      <c r="E29" s="7">
        <v>400</v>
      </c>
      <c r="F29" s="10">
        <v>338</v>
      </c>
      <c r="G29" s="9">
        <f>F29/E29*100</f>
        <v>84.5</v>
      </c>
      <c r="H29" s="27" t="e">
        <f>F29/#REF!*100</f>
        <v>#REF!</v>
      </c>
      <c r="I29" s="48">
        <f t="shared" si="4"/>
        <v>400</v>
      </c>
      <c r="J29" s="10">
        <f t="shared" si="9"/>
        <v>338</v>
      </c>
      <c r="K29" s="53">
        <f>J29/I29*100</f>
        <v>84.5</v>
      </c>
      <c r="L29" s="7">
        <v>315</v>
      </c>
      <c r="M29" s="10">
        <v>113</v>
      </c>
      <c r="N29" s="47">
        <f>M29/L29*100</f>
        <v>35.87301587301587</v>
      </c>
      <c r="O29" s="7">
        <v>70</v>
      </c>
      <c r="P29" s="10">
        <v>40</v>
      </c>
      <c r="Q29" s="47">
        <f>P29/O29*100</f>
        <v>57.14285714285714</v>
      </c>
      <c r="R29" s="7">
        <v>15</v>
      </c>
      <c r="S29" s="10">
        <v>185</v>
      </c>
      <c r="T29" s="47" t="s">
        <v>84</v>
      </c>
    </row>
    <row r="30" spans="1:20" s="36" customFormat="1" ht="21" customHeight="1">
      <c r="A30" s="19" t="s">
        <v>31</v>
      </c>
      <c r="B30" s="48">
        <f t="shared" si="10"/>
        <v>850</v>
      </c>
      <c r="C30" s="8">
        <f t="shared" si="10"/>
        <v>376</v>
      </c>
      <c r="D30" s="9">
        <f t="shared" si="11"/>
        <v>44.23529411764706</v>
      </c>
      <c r="E30" s="7">
        <v>850</v>
      </c>
      <c r="F30" s="10">
        <v>376</v>
      </c>
      <c r="G30" s="9">
        <f>F30/E30*100</f>
        <v>44.23529411764706</v>
      </c>
      <c r="H30" s="13"/>
      <c r="I30" s="49">
        <f t="shared" si="4"/>
        <v>0</v>
      </c>
      <c r="J30" s="10">
        <f t="shared" si="9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10"/>
        <v>0</v>
      </c>
      <c r="C31" s="8">
        <f t="shared" si="10"/>
        <v>23</v>
      </c>
      <c r="D31" s="9"/>
      <c r="E31" s="7"/>
      <c r="F31" s="10">
        <v>23</v>
      </c>
      <c r="G31" s="9"/>
      <c r="H31" s="11"/>
      <c r="I31" s="49">
        <f t="shared" si="4"/>
        <v>0</v>
      </c>
      <c r="J31" s="18">
        <f t="shared" si="9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>E32+I32</f>
        <v>0</v>
      </c>
      <c r="C32" s="8">
        <v>-7875</v>
      </c>
      <c r="D32" s="9"/>
      <c r="E32" s="15"/>
      <c r="F32" s="10">
        <v>-7875</v>
      </c>
      <c r="G32" s="9"/>
      <c r="H32" s="13"/>
      <c r="I32" s="49">
        <f t="shared" si="4"/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74</v>
      </c>
      <c r="D4" s="65" t="s">
        <v>2</v>
      </c>
      <c r="E4" s="61" t="s">
        <v>35</v>
      </c>
      <c r="F4" s="63" t="s">
        <v>75</v>
      </c>
      <c r="G4" s="65" t="s">
        <v>3</v>
      </c>
      <c r="H4" s="5"/>
      <c r="I4" s="61" t="s">
        <v>36</v>
      </c>
      <c r="J4" s="63" t="s">
        <v>76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77</v>
      </c>
      <c r="N5" s="45" t="s">
        <v>8</v>
      </c>
      <c r="O5" s="42" t="s">
        <v>37</v>
      </c>
      <c r="P5" s="43" t="s">
        <v>77</v>
      </c>
      <c r="Q5" s="45" t="s">
        <v>8</v>
      </c>
      <c r="R5" s="58" t="s">
        <v>37</v>
      </c>
      <c r="S5" s="43" t="s">
        <v>78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71942</v>
      </c>
      <c r="C6" s="8">
        <f aca="true" t="shared" si="1" ref="C6:C23">F6+J6</f>
        <v>22262</v>
      </c>
      <c r="D6" s="9">
        <f aca="true" t="shared" si="2" ref="D6:D17">C6/B6*100</f>
        <v>30.9443718551055</v>
      </c>
      <c r="E6" s="7">
        <f>E7+E19</f>
        <v>46357</v>
      </c>
      <c r="F6" s="10">
        <f>F7+F19</f>
        <v>11617</v>
      </c>
      <c r="G6" s="9">
        <f aca="true" t="shared" si="3" ref="G6:G11">F6/E6*100</f>
        <v>25.059861509588625</v>
      </c>
      <c r="H6" s="11"/>
      <c r="I6" s="48">
        <f aca="true" t="shared" si="4" ref="I6:I31">L6+O6+R6</f>
        <v>25585</v>
      </c>
      <c r="J6" s="48">
        <f aca="true" t="shared" si="5" ref="J6:J31">M6+P6+S6</f>
        <v>10645</v>
      </c>
      <c r="K6" s="53">
        <f>J6/I6*100</f>
        <v>41.60641000586281</v>
      </c>
      <c r="L6" s="46">
        <f>L7+L19</f>
        <v>13525</v>
      </c>
      <c r="M6" s="46">
        <f>M7+M19</f>
        <v>5638</v>
      </c>
      <c r="N6" s="47">
        <f>M6/L6*100</f>
        <v>41.68576709796673</v>
      </c>
      <c r="O6" s="46">
        <f>O7+O19</f>
        <v>10109</v>
      </c>
      <c r="P6" s="46">
        <f>P7+P19</f>
        <v>3961</v>
      </c>
      <c r="Q6" s="53">
        <f>P6/O6*100</f>
        <v>39.182906321100006</v>
      </c>
      <c r="R6" s="10">
        <f>R7+R19</f>
        <v>1951</v>
      </c>
      <c r="S6" s="11">
        <f>S7+S19</f>
        <v>1046</v>
      </c>
      <c r="T6" s="53">
        <f>S6/R6*100</f>
        <v>53.613531522296256</v>
      </c>
    </row>
    <row r="7" spans="1:20" s="36" customFormat="1" ht="21" customHeight="1">
      <c r="A7" s="12" t="s">
        <v>10</v>
      </c>
      <c r="B7" s="48">
        <f t="shared" si="0"/>
        <v>56308</v>
      </c>
      <c r="C7" s="8">
        <f t="shared" si="1"/>
        <v>19895</v>
      </c>
      <c r="D7" s="9">
        <f t="shared" si="2"/>
        <v>35.33245719968743</v>
      </c>
      <c r="E7" s="7">
        <f>E8+E9+E12+E17+E18</f>
        <v>34763</v>
      </c>
      <c r="F7" s="10">
        <f>F8+F9+F17+F18</f>
        <v>11195</v>
      </c>
      <c r="G7" s="9">
        <f t="shared" si="3"/>
        <v>32.20377988090786</v>
      </c>
      <c r="H7" s="11"/>
      <c r="I7" s="48">
        <f t="shared" si="4"/>
        <v>21545</v>
      </c>
      <c r="J7" s="48">
        <f t="shared" si="5"/>
        <v>8700</v>
      </c>
      <c r="K7" s="53">
        <f>J7/I7*100</f>
        <v>40.38059874680901</v>
      </c>
      <c r="L7" s="7">
        <f>L8+L9+L12+L17+L18</f>
        <v>11210</v>
      </c>
      <c r="M7" s="7">
        <f>M8+M9+M12+M17+M18</f>
        <v>4583</v>
      </c>
      <c r="N7" s="47">
        <f>M7/L7*100</f>
        <v>40.88314005352364</v>
      </c>
      <c r="O7" s="7">
        <f>O8+O9+O12+O17+O18</f>
        <v>8539</v>
      </c>
      <c r="P7" s="7">
        <f>P8+P9+P12+P17+P18</f>
        <v>3483</v>
      </c>
      <c r="Q7" s="47">
        <f>P7/O7*100</f>
        <v>40.789319592458135</v>
      </c>
      <c r="R7" s="57">
        <f>R8+R9+R12+R17</f>
        <v>1796</v>
      </c>
      <c r="S7" s="10">
        <f>S8+S9+S12+S17+S18</f>
        <v>634</v>
      </c>
      <c r="T7" s="47">
        <f>S7/R7*100</f>
        <v>35.30066815144766</v>
      </c>
    </row>
    <row r="8" spans="1:20" s="36" customFormat="1" ht="24" customHeight="1">
      <c r="A8" s="6" t="s">
        <v>45</v>
      </c>
      <c r="B8" s="48">
        <f t="shared" si="0"/>
        <v>40574</v>
      </c>
      <c r="C8" s="8">
        <f t="shared" si="1"/>
        <v>12553</v>
      </c>
      <c r="D8" s="9">
        <f t="shared" si="2"/>
        <v>30.93853206486913</v>
      </c>
      <c r="E8" s="7">
        <v>32424</v>
      </c>
      <c r="F8" s="10">
        <v>10043</v>
      </c>
      <c r="G8" s="9">
        <f t="shared" si="3"/>
        <v>30.973969898840366</v>
      </c>
      <c r="H8" s="13"/>
      <c r="I8" s="48">
        <f t="shared" si="4"/>
        <v>8150</v>
      </c>
      <c r="J8" s="10">
        <f t="shared" si="5"/>
        <v>2510</v>
      </c>
      <c r="K8" s="53">
        <f>J8/I8*100</f>
        <v>30.79754601226994</v>
      </c>
      <c r="L8" s="7">
        <v>3950</v>
      </c>
      <c r="M8" s="10">
        <v>1104</v>
      </c>
      <c r="N8" s="47">
        <f>M8/L8*100</f>
        <v>27.949367088607595</v>
      </c>
      <c r="O8" s="7">
        <v>4013</v>
      </c>
      <c r="P8" s="10">
        <v>1358</v>
      </c>
      <c r="Q8" s="47">
        <f>P8/O8*100</f>
        <v>33.84001993521056</v>
      </c>
      <c r="R8" s="7">
        <v>187</v>
      </c>
      <c r="S8" s="10">
        <v>48</v>
      </c>
      <c r="T8" s="47">
        <f>S8/R8*100</f>
        <v>25.668449197860966</v>
      </c>
    </row>
    <row r="9" spans="1:21" s="36" customFormat="1" ht="13.5" customHeight="1">
      <c r="A9" s="6" t="s">
        <v>11</v>
      </c>
      <c r="B9" s="48">
        <f t="shared" si="0"/>
        <v>1703</v>
      </c>
      <c r="C9" s="8">
        <f t="shared" si="1"/>
        <v>854</v>
      </c>
      <c r="D9" s="9">
        <f t="shared" si="2"/>
        <v>50.14679976512038</v>
      </c>
      <c r="E9" s="7">
        <v>1691</v>
      </c>
      <c r="F9" s="10">
        <v>850</v>
      </c>
      <c r="G9" s="9">
        <f t="shared" si="3"/>
        <v>50.26611472501479</v>
      </c>
      <c r="H9" s="13"/>
      <c r="I9" s="48">
        <f t="shared" si="4"/>
        <v>12</v>
      </c>
      <c r="J9" s="10">
        <f t="shared" si="5"/>
        <v>4</v>
      </c>
      <c r="K9" s="53">
        <f>J9/I9*100</f>
        <v>33.33333333333333</v>
      </c>
      <c r="L9" s="7"/>
      <c r="M9" s="10"/>
      <c r="N9" s="47"/>
      <c r="O9" s="7">
        <v>12</v>
      </c>
      <c r="P9" s="10">
        <v>4</v>
      </c>
      <c r="Q9" s="47">
        <f>P9/O9*100</f>
        <v>33.33333333333333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841</v>
      </c>
      <c r="D10" s="17">
        <f t="shared" si="2"/>
        <v>50.4499100179964</v>
      </c>
      <c r="E10" s="15">
        <v>1667</v>
      </c>
      <c r="F10" s="18">
        <v>841</v>
      </c>
      <c r="G10" s="17">
        <f t="shared" si="3"/>
        <v>50.4499100179964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36</v>
      </c>
      <c r="C11" s="16">
        <f t="shared" si="1"/>
        <v>13</v>
      </c>
      <c r="D11" s="17">
        <f t="shared" si="2"/>
        <v>36.11111111111111</v>
      </c>
      <c r="E11" s="15">
        <v>24</v>
      </c>
      <c r="F11" s="18">
        <v>9</v>
      </c>
      <c r="G11" s="17">
        <f t="shared" si="3"/>
        <v>37.5</v>
      </c>
      <c r="H11" s="13"/>
      <c r="I11" s="49">
        <f t="shared" si="4"/>
        <v>12</v>
      </c>
      <c r="J11" s="18">
        <f t="shared" si="5"/>
        <v>4</v>
      </c>
      <c r="K11" s="54">
        <f aca="true" t="shared" si="6" ref="K11:K17">J11/I11*100</f>
        <v>33.33333333333333</v>
      </c>
      <c r="L11" s="15"/>
      <c r="M11" s="10"/>
      <c r="N11" s="47"/>
      <c r="O11" s="15">
        <v>12</v>
      </c>
      <c r="P11" s="18">
        <v>4</v>
      </c>
      <c r="Q11" s="51">
        <f aca="true" t="shared" si="7" ref="Q11:Q17">P11/O11*100</f>
        <v>33.33333333333333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13336</v>
      </c>
      <c r="C12" s="8">
        <f t="shared" si="1"/>
        <v>6160</v>
      </c>
      <c r="D12" s="9">
        <f t="shared" si="2"/>
        <v>46.190761847630476</v>
      </c>
      <c r="E12" s="7"/>
      <c r="F12" s="10"/>
      <c r="G12" s="9"/>
      <c r="H12" s="11"/>
      <c r="I12" s="48">
        <f t="shared" si="4"/>
        <v>13336</v>
      </c>
      <c r="J12" s="10">
        <f t="shared" si="5"/>
        <v>6160</v>
      </c>
      <c r="K12" s="53">
        <f t="shared" si="6"/>
        <v>46.190761847630476</v>
      </c>
      <c r="L12" s="7">
        <v>7260</v>
      </c>
      <c r="M12" s="10">
        <v>3478</v>
      </c>
      <c r="N12" s="47">
        <f>M12/L12*100</f>
        <v>47.90633608815427</v>
      </c>
      <c r="O12" s="7">
        <v>4492</v>
      </c>
      <c r="P12" s="10">
        <v>2105</v>
      </c>
      <c r="Q12" s="47">
        <f t="shared" si="7"/>
        <v>46.861086375779166</v>
      </c>
      <c r="R12" s="7">
        <v>1584</v>
      </c>
      <c r="S12" s="10">
        <v>577</v>
      </c>
      <c r="T12" s="47">
        <f aca="true" t="shared" si="8" ref="T12:T17">S12/R12*100</f>
        <v>36.426767676767675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106</v>
      </c>
      <c r="D13" s="17">
        <f t="shared" si="2"/>
        <v>4.42958629335562</v>
      </c>
      <c r="E13" s="15"/>
      <c r="F13" s="10"/>
      <c r="G13" s="9"/>
      <c r="H13" s="13"/>
      <c r="I13" s="49">
        <f t="shared" si="4"/>
        <v>2393</v>
      </c>
      <c r="J13" s="18">
        <f t="shared" si="5"/>
        <v>106</v>
      </c>
      <c r="K13" s="54">
        <f t="shared" si="6"/>
        <v>4.42958629335562</v>
      </c>
      <c r="L13" s="15">
        <v>1560</v>
      </c>
      <c r="M13" s="18">
        <v>90</v>
      </c>
      <c r="N13" s="51">
        <f>M13/L13*100</f>
        <v>5.769230769230769</v>
      </c>
      <c r="O13" s="15">
        <v>522</v>
      </c>
      <c r="P13" s="18">
        <v>11</v>
      </c>
      <c r="Q13" s="51">
        <f t="shared" si="7"/>
        <v>2.10727969348659</v>
      </c>
      <c r="R13" s="15">
        <v>311</v>
      </c>
      <c r="S13" s="18">
        <v>5</v>
      </c>
      <c r="T13" s="51">
        <f t="shared" si="8"/>
        <v>1.607717041800643</v>
      </c>
    </row>
    <row r="14" spans="1:20" s="38" customFormat="1" ht="11.25" customHeight="1">
      <c r="A14" s="21" t="s">
        <v>16</v>
      </c>
      <c r="B14" s="50">
        <f t="shared" si="0"/>
        <v>10943</v>
      </c>
      <c r="C14" s="23">
        <f t="shared" si="1"/>
        <v>6054</v>
      </c>
      <c r="D14" s="24">
        <f t="shared" si="2"/>
        <v>55.323037558256416</v>
      </c>
      <c r="E14" s="22"/>
      <c r="F14" s="10"/>
      <c r="G14" s="9"/>
      <c r="H14" s="26"/>
      <c r="I14" s="50">
        <f t="shared" si="4"/>
        <v>10943</v>
      </c>
      <c r="J14" s="25">
        <f t="shared" si="5"/>
        <v>6054</v>
      </c>
      <c r="K14" s="55">
        <f t="shared" si="6"/>
        <v>55.323037558256416</v>
      </c>
      <c r="L14" s="22">
        <v>5700</v>
      </c>
      <c r="M14" s="25">
        <v>3388</v>
      </c>
      <c r="N14" s="51">
        <f>M14/L14*100</f>
        <v>59.43859649122807</v>
      </c>
      <c r="O14" s="22">
        <v>3970</v>
      </c>
      <c r="P14" s="25">
        <v>2094</v>
      </c>
      <c r="Q14" s="52">
        <f t="shared" si="7"/>
        <v>52.7455919395466</v>
      </c>
      <c r="R14" s="22">
        <v>1273</v>
      </c>
      <c r="S14" s="25">
        <v>572</v>
      </c>
      <c r="T14" s="52">
        <f t="shared" si="8"/>
        <v>44.93322859387274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1080</v>
      </c>
      <c r="D15" s="17">
        <f t="shared" si="2"/>
        <v>65.41490006056935</v>
      </c>
      <c r="E15" s="15"/>
      <c r="F15" s="10"/>
      <c r="G15" s="9"/>
      <c r="H15" s="13"/>
      <c r="I15" s="49">
        <f t="shared" si="4"/>
        <v>1651</v>
      </c>
      <c r="J15" s="18">
        <f t="shared" si="5"/>
        <v>1080</v>
      </c>
      <c r="K15" s="54">
        <f t="shared" si="6"/>
        <v>65.41490006056935</v>
      </c>
      <c r="L15" s="15">
        <v>300</v>
      </c>
      <c r="M15" s="18">
        <v>64</v>
      </c>
      <c r="N15" s="51">
        <f>M15/L15*100</f>
        <v>21.333333333333336</v>
      </c>
      <c r="O15" s="15">
        <v>928</v>
      </c>
      <c r="P15" s="18">
        <v>944</v>
      </c>
      <c r="Q15" s="51">
        <f t="shared" si="7"/>
        <v>101.72413793103448</v>
      </c>
      <c r="R15" s="15">
        <v>423</v>
      </c>
      <c r="S15" s="18">
        <v>72</v>
      </c>
      <c r="T15" s="51">
        <f t="shared" si="8"/>
        <v>17.02127659574468</v>
      </c>
    </row>
    <row r="16" spans="1:20" s="36" customFormat="1" ht="11.25" customHeight="1">
      <c r="A16" s="20" t="s">
        <v>18</v>
      </c>
      <c r="B16" s="49">
        <f t="shared" si="0"/>
        <v>9292</v>
      </c>
      <c r="C16" s="16">
        <f t="shared" si="1"/>
        <v>4974</v>
      </c>
      <c r="D16" s="17">
        <f t="shared" si="2"/>
        <v>53.52991820921223</v>
      </c>
      <c r="E16" s="15"/>
      <c r="F16" s="10"/>
      <c r="G16" s="9"/>
      <c r="H16" s="13"/>
      <c r="I16" s="49">
        <f t="shared" si="4"/>
        <v>9292</v>
      </c>
      <c r="J16" s="18">
        <f t="shared" si="5"/>
        <v>4974</v>
      </c>
      <c r="K16" s="54">
        <f t="shared" si="6"/>
        <v>53.52991820921223</v>
      </c>
      <c r="L16" s="15">
        <v>5400</v>
      </c>
      <c r="M16" s="18">
        <v>3324</v>
      </c>
      <c r="N16" s="51">
        <f>M16/L16*100</f>
        <v>61.55555555555555</v>
      </c>
      <c r="O16" s="15">
        <v>3042</v>
      </c>
      <c r="P16" s="18">
        <v>1150</v>
      </c>
      <c r="Q16" s="51">
        <f t="shared" si="7"/>
        <v>37.804076265614725</v>
      </c>
      <c r="R16" s="15">
        <v>850</v>
      </c>
      <c r="S16" s="18">
        <v>500</v>
      </c>
      <c r="T16" s="51">
        <f t="shared" si="8"/>
        <v>58.82352941176471</v>
      </c>
    </row>
    <row r="17" spans="1:20" s="36" customFormat="1" ht="12" customHeight="1">
      <c r="A17" s="19" t="s">
        <v>19</v>
      </c>
      <c r="B17" s="48">
        <f t="shared" si="0"/>
        <v>695</v>
      </c>
      <c r="C17" s="8">
        <f t="shared" si="1"/>
        <v>327</v>
      </c>
      <c r="D17" s="9">
        <f t="shared" si="2"/>
        <v>47.05035971223022</v>
      </c>
      <c r="E17" s="7">
        <v>648</v>
      </c>
      <c r="F17" s="10">
        <v>302</v>
      </c>
      <c r="G17" s="9">
        <f>F17/E17*100</f>
        <v>46.60493827160494</v>
      </c>
      <c r="H17" s="13"/>
      <c r="I17" s="48">
        <f t="shared" si="4"/>
        <v>47</v>
      </c>
      <c r="J17" s="10">
        <f t="shared" si="5"/>
        <v>25</v>
      </c>
      <c r="K17" s="53">
        <f t="shared" si="6"/>
        <v>53.191489361702125</v>
      </c>
      <c r="L17" s="15"/>
      <c r="M17" s="10"/>
      <c r="N17" s="47"/>
      <c r="O17" s="7">
        <v>22</v>
      </c>
      <c r="P17" s="10">
        <v>16</v>
      </c>
      <c r="Q17" s="47">
        <f t="shared" si="7"/>
        <v>72.72727272727273</v>
      </c>
      <c r="R17" s="7">
        <v>25</v>
      </c>
      <c r="S17" s="10">
        <v>9</v>
      </c>
      <c r="T17" s="47">
        <f t="shared" si="8"/>
        <v>36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</v>
      </c>
      <c r="D18" s="9"/>
      <c r="E18" s="7"/>
      <c r="F18" s="10"/>
      <c r="G18" s="9"/>
      <c r="H18" s="11"/>
      <c r="I18" s="48">
        <f t="shared" si="4"/>
        <v>0</v>
      </c>
      <c r="J18" s="10">
        <f t="shared" si="5"/>
        <v>1</v>
      </c>
      <c r="K18" s="53"/>
      <c r="L18" s="7"/>
      <c r="M18" s="10">
        <v>1</v>
      </c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15634</v>
      </c>
      <c r="C19" s="8">
        <f t="shared" si="1"/>
        <v>2367</v>
      </c>
      <c r="D19" s="9">
        <f>C19/B19*100</f>
        <v>15.140079314314955</v>
      </c>
      <c r="E19" s="7">
        <f>E20+E26+E27+E28+E29+E30+E31+E32</f>
        <v>11594</v>
      </c>
      <c r="F19" s="10">
        <f>F20+F26+F27+F28+F29+F30+F31+F32</f>
        <v>422</v>
      </c>
      <c r="G19" s="9">
        <f>F19/E19*100</f>
        <v>3.6398136967396932</v>
      </c>
      <c r="H19" s="11"/>
      <c r="I19" s="48">
        <f t="shared" si="4"/>
        <v>4040</v>
      </c>
      <c r="J19" s="10">
        <f t="shared" si="5"/>
        <v>1945</v>
      </c>
      <c r="K19" s="53">
        <f>J19/I19*100</f>
        <v>48.14356435643564</v>
      </c>
      <c r="L19" s="7">
        <f>L20+L26+L29</f>
        <v>2315</v>
      </c>
      <c r="M19" s="7">
        <f>M20+M26+M29</f>
        <v>1055</v>
      </c>
      <c r="N19" s="47">
        <f>M19/L19*100</f>
        <v>45.57235421166307</v>
      </c>
      <c r="O19" s="7">
        <f>O20+O26+O27+O28+O29+O30+O30+O31+O32</f>
        <v>1570</v>
      </c>
      <c r="P19" s="7">
        <v>478</v>
      </c>
      <c r="Q19" s="47">
        <f>P19/O19*100</f>
        <v>30.445859872611464</v>
      </c>
      <c r="R19" s="7">
        <f>R20+R26+R27+R28+R29+R30+R31+R32</f>
        <v>155</v>
      </c>
      <c r="S19" s="7">
        <v>412</v>
      </c>
      <c r="T19" s="47" t="s">
        <v>73</v>
      </c>
    </row>
    <row r="20" spans="1:20" s="36" customFormat="1" ht="33" customHeight="1">
      <c r="A20" s="19" t="s">
        <v>22</v>
      </c>
      <c r="B20" s="48">
        <f t="shared" si="0"/>
        <v>8794</v>
      </c>
      <c r="C20" s="8">
        <f t="shared" si="1"/>
        <v>3976</v>
      </c>
      <c r="D20" s="9">
        <f>C20/B20*100</f>
        <v>45.212644985217196</v>
      </c>
      <c r="E20" s="7">
        <f>E22+E23+E25</f>
        <v>5254</v>
      </c>
      <c r="F20" s="10">
        <v>2533</v>
      </c>
      <c r="G20" s="9">
        <f>F20/E20*100</f>
        <v>48.21088694328131</v>
      </c>
      <c r="H20" s="11"/>
      <c r="I20" s="48">
        <f t="shared" si="4"/>
        <v>3540</v>
      </c>
      <c r="J20" s="10">
        <f t="shared" si="5"/>
        <v>1443</v>
      </c>
      <c r="K20" s="53">
        <f>J20/I20*100</f>
        <v>40.76271186440678</v>
      </c>
      <c r="L20" s="7">
        <v>1900</v>
      </c>
      <c r="M20" s="7">
        <v>884</v>
      </c>
      <c r="N20" s="47">
        <f>M20/L20*100</f>
        <v>46.526315789473685</v>
      </c>
      <c r="O20" s="7">
        <v>1500</v>
      </c>
      <c r="P20" s="10">
        <v>438</v>
      </c>
      <c r="Q20" s="47">
        <f>P20/O20*100</f>
        <v>29.2</v>
      </c>
      <c r="R20" s="7">
        <v>140</v>
      </c>
      <c r="S20" s="10">
        <v>121</v>
      </c>
      <c r="T20" s="47">
        <v>187.9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2719</v>
      </c>
      <c r="D22" s="17">
        <f>C22/B22*100</f>
        <v>40.10324483775811</v>
      </c>
      <c r="E22" s="15">
        <v>3390</v>
      </c>
      <c r="F22" s="18">
        <v>1359</v>
      </c>
      <c r="G22" s="17">
        <f>F22/E22*100</f>
        <v>40.08849557522124</v>
      </c>
      <c r="H22" s="13"/>
      <c r="I22" s="49">
        <f t="shared" si="4"/>
        <v>3390</v>
      </c>
      <c r="J22" s="18">
        <f t="shared" si="5"/>
        <v>1360</v>
      </c>
      <c r="K22" s="54">
        <f>J22/I22*100</f>
        <v>40.117994100294986</v>
      </c>
      <c r="L22" s="15">
        <v>1750</v>
      </c>
      <c r="M22" s="18">
        <v>801</v>
      </c>
      <c r="N22" s="51">
        <f>M22/L22*100</f>
        <v>45.77142857142857</v>
      </c>
      <c r="O22" s="15">
        <v>1500</v>
      </c>
      <c r="P22" s="18">
        <v>438</v>
      </c>
      <c r="Q22" s="51">
        <f>P22/O22*100</f>
        <v>29.2</v>
      </c>
      <c r="R22" s="15">
        <v>140</v>
      </c>
      <c r="S22" s="18">
        <v>121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1193</v>
      </c>
      <c r="D23" s="17">
        <f>C23/B23*100</f>
        <v>61.17948717948718</v>
      </c>
      <c r="E23" s="15">
        <v>1800</v>
      </c>
      <c r="F23" s="18">
        <v>1110</v>
      </c>
      <c r="G23" s="17">
        <f>F23/E23*100</f>
        <v>61.66666666666667</v>
      </c>
      <c r="H23" s="13"/>
      <c r="I23" s="49">
        <f t="shared" si="4"/>
        <v>150</v>
      </c>
      <c r="J23" s="18">
        <f t="shared" si="5"/>
        <v>83</v>
      </c>
      <c r="K23" s="54">
        <f>J23/I23*100</f>
        <v>55.333333333333336</v>
      </c>
      <c r="L23" s="15">
        <v>150</v>
      </c>
      <c r="M23" s="18">
        <v>83</v>
      </c>
      <c r="N23" s="51">
        <f>M23/L23*100</f>
        <v>55.333333333333336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100</v>
      </c>
      <c r="C26" s="8">
        <f t="shared" si="9"/>
        <v>44</v>
      </c>
      <c r="D26" s="9">
        <f t="shared" si="10"/>
        <v>44</v>
      </c>
      <c r="E26" s="7"/>
      <c r="F26" s="10"/>
      <c r="G26" s="9"/>
      <c r="H26" s="13"/>
      <c r="I26" s="48">
        <f t="shared" si="4"/>
        <v>100</v>
      </c>
      <c r="J26" s="10">
        <f t="shared" si="5"/>
        <v>44</v>
      </c>
      <c r="K26" s="53">
        <f>J26/I26*100</f>
        <v>44</v>
      </c>
      <c r="L26" s="7">
        <v>100</v>
      </c>
      <c r="M26" s="10">
        <v>44</v>
      </c>
      <c r="N26" s="47">
        <f>M26/L26*100</f>
        <v>44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1397</v>
      </c>
      <c r="C27" s="8">
        <f t="shared" si="9"/>
        <v>935</v>
      </c>
      <c r="D27" s="9">
        <f t="shared" si="10"/>
        <v>66.92913385826772</v>
      </c>
      <c r="E27" s="7">
        <v>1397</v>
      </c>
      <c r="F27" s="10">
        <v>935</v>
      </c>
      <c r="G27" s="9">
        <f>F27/E27*100</f>
        <v>66.92913385826772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3557</v>
      </c>
      <c r="C28" s="8">
        <f t="shared" si="9"/>
        <v>3766</v>
      </c>
      <c r="D28" s="9">
        <f t="shared" si="10"/>
        <v>105.87573798144503</v>
      </c>
      <c r="E28" s="7">
        <v>3557</v>
      </c>
      <c r="F28" s="10">
        <v>3766</v>
      </c>
      <c r="G28" s="9">
        <f>F28/E28*100</f>
        <v>105.87573798144503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800</v>
      </c>
      <c r="C29" s="8">
        <f t="shared" si="9"/>
        <v>916</v>
      </c>
      <c r="D29" s="9">
        <f t="shared" si="10"/>
        <v>114.5</v>
      </c>
      <c r="E29" s="7">
        <v>400</v>
      </c>
      <c r="F29" s="10">
        <v>458</v>
      </c>
      <c r="G29" s="9">
        <f>F29/E29*100</f>
        <v>114.5</v>
      </c>
      <c r="H29" s="27" t="e">
        <f>F29/#REF!*100</f>
        <v>#REF!</v>
      </c>
      <c r="I29" s="48">
        <f t="shared" si="4"/>
        <v>400</v>
      </c>
      <c r="J29" s="10">
        <f t="shared" si="5"/>
        <v>458</v>
      </c>
      <c r="K29" s="53">
        <f>J29/I29*100</f>
        <v>114.5</v>
      </c>
      <c r="L29" s="7">
        <v>315</v>
      </c>
      <c r="M29" s="10">
        <v>127</v>
      </c>
      <c r="N29" s="47">
        <f>M29/L29*100</f>
        <v>40.317460317460316</v>
      </c>
      <c r="O29" s="7">
        <v>70</v>
      </c>
      <c r="P29" s="10">
        <v>40</v>
      </c>
      <c r="Q29" s="47">
        <f>P29/O29*100</f>
        <v>57.14285714285714</v>
      </c>
      <c r="R29" s="7">
        <v>15</v>
      </c>
      <c r="S29" s="10">
        <v>291</v>
      </c>
      <c r="T29" s="47" t="s">
        <v>72</v>
      </c>
    </row>
    <row r="30" spans="1:20" s="36" customFormat="1" ht="21" customHeight="1">
      <c r="A30" s="19" t="s">
        <v>31</v>
      </c>
      <c r="B30" s="48">
        <f t="shared" si="9"/>
        <v>986</v>
      </c>
      <c r="C30" s="8">
        <f t="shared" si="9"/>
        <v>603</v>
      </c>
      <c r="D30" s="9">
        <f t="shared" si="10"/>
        <v>61.15618661257607</v>
      </c>
      <c r="E30" s="7">
        <v>986</v>
      </c>
      <c r="F30" s="10">
        <v>603</v>
      </c>
      <c r="G30" s="9">
        <f>F30/E30*100</f>
        <v>61.15618661257607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2</v>
      </c>
      <c r="D31" s="9"/>
      <c r="E31" s="7"/>
      <c r="F31" s="10">
        <v>2</v>
      </c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-7875</v>
      </c>
      <c r="D32" s="9"/>
      <c r="E32" s="15"/>
      <c r="F32" s="10">
        <v>-7875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67</v>
      </c>
      <c r="D4" s="65" t="s">
        <v>2</v>
      </c>
      <c r="E4" s="61" t="s">
        <v>35</v>
      </c>
      <c r="F4" s="63" t="s">
        <v>68</v>
      </c>
      <c r="G4" s="65" t="s">
        <v>3</v>
      </c>
      <c r="H4" s="5"/>
      <c r="I4" s="61" t="s">
        <v>36</v>
      </c>
      <c r="J4" s="63" t="s">
        <v>69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70</v>
      </c>
      <c r="N5" s="45" t="s">
        <v>8</v>
      </c>
      <c r="O5" s="42" t="s">
        <v>37</v>
      </c>
      <c r="P5" s="43" t="s">
        <v>70</v>
      </c>
      <c r="Q5" s="45" t="s">
        <v>8</v>
      </c>
      <c r="R5" s="58" t="s">
        <v>37</v>
      </c>
      <c r="S5" s="43" t="s">
        <v>71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73209</v>
      </c>
      <c r="C6" s="8">
        <f aca="true" t="shared" si="1" ref="C6:C23">F6+J6</f>
        <v>26883</v>
      </c>
      <c r="D6" s="9">
        <f aca="true" t="shared" si="2" ref="D6:D17">C6/B6*100</f>
        <v>36.72089497192968</v>
      </c>
      <c r="E6" s="7">
        <f>E7+E19</f>
        <v>47624</v>
      </c>
      <c r="F6" s="10">
        <f>F7+F19</f>
        <v>14864</v>
      </c>
      <c r="G6" s="9">
        <f aca="true" t="shared" si="3" ref="G6:G11">F6/E6*100</f>
        <v>31.211154039979842</v>
      </c>
      <c r="H6" s="11"/>
      <c r="I6" s="48">
        <f aca="true" t="shared" si="4" ref="I6:I31">L6+O6+R6</f>
        <v>25585</v>
      </c>
      <c r="J6" s="48">
        <f aca="true" t="shared" si="5" ref="J6:J31">M6+P6+S6</f>
        <v>12019</v>
      </c>
      <c r="K6" s="53">
        <f>J6/I6*100</f>
        <v>46.97674418604651</v>
      </c>
      <c r="L6" s="46">
        <f>L7+L19</f>
        <v>13525</v>
      </c>
      <c r="M6" s="46">
        <f>M7+M19</f>
        <v>6354</v>
      </c>
      <c r="N6" s="47">
        <f>M6/L6*100</f>
        <v>46.979667282809615</v>
      </c>
      <c r="O6" s="46">
        <f>O7+O19</f>
        <v>10109</v>
      </c>
      <c r="P6" s="46">
        <f>P7+P19</f>
        <v>4366</v>
      </c>
      <c r="Q6" s="53">
        <f>P6/O6*100</f>
        <v>43.18923731328519</v>
      </c>
      <c r="R6" s="10">
        <f>R7+R19</f>
        <v>1951</v>
      </c>
      <c r="S6" s="11">
        <f>S7+S19</f>
        <v>1299</v>
      </c>
      <c r="T6" s="53">
        <f>S6/R6*100</f>
        <v>66.58124038954382</v>
      </c>
    </row>
    <row r="7" spans="1:20" s="36" customFormat="1" ht="21" customHeight="1">
      <c r="A7" s="12" t="s">
        <v>10</v>
      </c>
      <c r="B7" s="48">
        <f t="shared" si="0"/>
        <v>56308</v>
      </c>
      <c r="C7" s="8">
        <f t="shared" si="1"/>
        <v>23902</v>
      </c>
      <c r="D7" s="9">
        <f t="shared" si="2"/>
        <v>42.44867514385167</v>
      </c>
      <c r="E7" s="7">
        <f>E8+E9+E12+E17+E18</f>
        <v>34763</v>
      </c>
      <c r="F7" s="10">
        <f>F8+F9+F17+F18</f>
        <v>14043</v>
      </c>
      <c r="G7" s="9">
        <f t="shared" si="3"/>
        <v>40.396398469637255</v>
      </c>
      <c r="H7" s="11"/>
      <c r="I7" s="48">
        <f t="shared" si="4"/>
        <v>21545</v>
      </c>
      <c r="J7" s="48">
        <f t="shared" si="5"/>
        <v>9859</v>
      </c>
      <c r="K7" s="53">
        <f>J7/I7*100</f>
        <v>45.76003713158505</v>
      </c>
      <c r="L7" s="7">
        <f>L8+L9+L12+L17+L18</f>
        <v>11210</v>
      </c>
      <c r="M7" s="7">
        <f>M8+M9+M12+M17+M18</f>
        <v>5238</v>
      </c>
      <c r="N7" s="47">
        <f>M7/L7*100</f>
        <v>46.72613737734166</v>
      </c>
      <c r="O7" s="7">
        <f>O8+O9+O12+O17+O18</f>
        <v>8539</v>
      </c>
      <c r="P7" s="7">
        <f>P8+P9+P12+P17+P18</f>
        <v>3877</v>
      </c>
      <c r="Q7" s="47">
        <f>P7/O7*100</f>
        <v>45.40344302611547</v>
      </c>
      <c r="R7" s="57">
        <f>R8+R9+R12+R17</f>
        <v>1796</v>
      </c>
      <c r="S7" s="10">
        <f>S8+S9+S12+S17+S18</f>
        <v>744</v>
      </c>
      <c r="T7" s="47">
        <f>S7/R7*100</f>
        <v>41.42538975501114</v>
      </c>
    </row>
    <row r="8" spans="1:20" s="36" customFormat="1" ht="24" customHeight="1">
      <c r="A8" s="6" t="s">
        <v>45</v>
      </c>
      <c r="B8" s="48">
        <f t="shared" si="0"/>
        <v>40574</v>
      </c>
      <c r="C8" s="8">
        <f t="shared" si="1"/>
        <v>15908</v>
      </c>
      <c r="D8" s="9">
        <f t="shared" si="2"/>
        <v>39.20737418050969</v>
      </c>
      <c r="E8" s="7">
        <v>32424</v>
      </c>
      <c r="F8" s="10">
        <v>12727</v>
      </c>
      <c r="G8" s="9">
        <f t="shared" si="3"/>
        <v>39.251788798420925</v>
      </c>
      <c r="H8" s="13"/>
      <c r="I8" s="48">
        <f t="shared" si="4"/>
        <v>8150</v>
      </c>
      <c r="J8" s="10">
        <f t="shared" si="5"/>
        <v>3181</v>
      </c>
      <c r="K8" s="53">
        <f>J8/I8*100</f>
        <v>39.03067484662577</v>
      </c>
      <c r="L8" s="7">
        <v>3950</v>
      </c>
      <c r="M8" s="10">
        <v>1440</v>
      </c>
      <c r="N8" s="47">
        <f>M8/L8*100</f>
        <v>36.45569620253165</v>
      </c>
      <c r="O8" s="7">
        <v>4013</v>
      </c>
      <c r="P8" s="10">
        <v>1673</v>
      </c>
      <c r="Q8" s="47">
        <f>P8/O8*100</f>
        <v>41.68950909543982</v>
      </c>
      <c r="R8" s="7">
        <v>187</v>
      </c>
      <c r="S8" s="10">
        <v>68</v>
      </c>
      <c r="T8" s="47">
        <f>S8/R8*100</f>
        <v>36.36363636363637</v>
      </c>
    </row>
    <row r="9" spans="1:21" s="36" customFormat="1" ht="13.5" customHeight="1">
      <c r="A9" s="6" t="s">
        <v>11</v>
      </c>
      <c r="B9" s="48">
        <f t="shared" si="0"/>
        <v>1703</v>
      </c>
      <c r="C9" s="8">
        <f t="shared" si="1"/>
        <v>945</v>
      </c>
      <c r="D9" s="9">
        <f t="shared" si="2"/>
        <v>55.490311215502054</v>
      </c>
      <c r="E9" s="7">
        <v>1691</v>
      </c>
      <c r="F9" s="10">
        <v>931</v>
      </c>
      <c r="G9" s="9">
        <f t="shared" si="3"/>
        <v>55.0561797752809</v>
      </c>
      <c r="H9" s="13"/>
      <c r="I9" s="48">
        <f t="shared" si="4"/>
        <v>12</v>
      </c>
      <c r="J9" s="10">
        <f t="shared" si="5"/>
        <v>14</v>
      </c>
      <c r="K9" s="53">
        <f>J9/I9*100</f>
        <v>116.66666666666667</v>
      </c>
      <c r="L9" s="7"/>
      <c r="M9" s="10"/>
      <c r="N9" s="47"/>
      <c r="O9" s="7">
        <v>12</v>
      </c>
      <c r="P9" s="10">
        <v>14</v>
      </c>
      <c r="Q9" s="47">
        <f>P9/O9*100</f>
        <v>116.66666666666667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903</v>
      </c>
      <c r="D10" s="17">
        <f t="shared" si="2"/>
        <v>54.169166166766644</v>
      </c>
      <c r="E10" s="15">
        <v>1667</v>
      </c>
      <c r="F10" s="18">
        <v>903</v>
      </c>
      <c r="G10" s="17">
        <f t="shared" si="3"/>
        <v>54.169166166766644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36</v>
      </c>
      <c r="C11" s="16">
        <f t="shared" si="1"/>
        <v>42</v>
      </c>
      <c r="D11" s="17">
        <f t="shared" si="2"/>
        <v>116.66666666666667</v>
      </c>
      <c r="E11" s="15">
        <v>24</v>
      </c>
      <c r="F11" s="18">
        <v>28</v>
      </c>
      <c r="G11" s="17">
        <f t="shared" si="3"/>
        <v>116.66666666666667</v>
      </c>
      <c r="H11" s="13"/>
      <c r="I11" s="49">
        <f t="shared" si="4"/>
        <v>12</v>
      </c>
      <c r="J11" s="18">
        <f t="shared" si="5"/>
        <v>14</v>
      </c>
      <c r="K11" s="54">
        <f aca="true" t="shared" si="6" ref="K11:K17">J11/I11*100</f>
        <v>116.66666666666667</v>
      </c>
      <c r="L11" s="15"/>
      <c r="M11" s="10"/>
      <c r="N11" s="47"/>
      <c r="O11" s="15">
        <v>12</v>
      </c>
      <c r="P11" s="18">
        <v>14</v>
      </c>
      <c r="Q11" s="51">
        <f aca="true" t="shared" si="7" ref="Q11:Q17">P11/O11*100</f>
        <v>116.66666666666667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13336</v>
      </c>
      <c r="C12" s="8">
        <f t="shared" si="1"/>
        <v>6627</v>
      </c>
      <c r="D12" s="9">
        <f t="shared" si="2"/>
        <v>49.692561487702456</v>
      </c>
      <c r="E12" s="7"/>
      <c r="F12" s="10"/>
      <c r="G12" s="9"/>
      <c r="H12" s="11"/>
      <c r="I12" s="48">
        <f t="shared" si="4"/>
        <v>13336</v>
      </c>
      <c r="J12" s="10">
        <f t="shared" si="5"/>
        <v>6627</v>
      </c>
      <c r="K12" s="53">
        <f t="shared" si="6"/>
        <v>49.692561487702456</v>
      </c>
      <c r="L12" s="7">
        <v>7260</v>
      </c>
      <c r="M12" s="10">
        <v>3798</v>
      </c>
      <c r="N12" s="47">
        <f>M12/L12*100</f>
        <v>52.314049586776854</v>
      </c>
      <c r="O12" s="7">
        <v>4492</v>
      </c>
      <c r="P12" s="10">
        <v>2164</v>
      </c>
      <c r="Q12" s="47">
        <f t="shared" si="7"/>
        <v>48.17453250222618</v>
      </c>
      <c r="R12" s="7">
        <v>1584</v>
      </c>
      <c r="S12" s="10">
        <v>665</v>
      </c>
      <c r="T12" s="47">
        <f aca="true" t="shared" si="8" ref="T12:T17">S12/R12*100</f>
        <v>41.98232323232323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142</v>
      </c>
      <c r="D13" s="17">
        <f t="shared" si="2"/>
        <v>5.933974091099039</v>
      </c>
      <c r="E13" s="15"/>
      <c r="F13" s="10"/>
      <c r="G13" s="9"/>
      <c r="H13" s="13"/>
      <c r="I13" s="49">
        <f t="shared" si="4"/>
        <v>2393</v>
      </c>
      <c r="J13" s="18">
        <f t="shared" si="5"/>
        <v>142</v>
      </c>
      <c r="K13" s="54">
        <f t="shared" si="6"/>
        <v>5.933974091099039</v>
      </c>
      <c r="L13" s="15">
        <v>1560</v>
      </c>
      <c r="M13" s="18">
        <v>98</v>
      </c>
      <c r="N13" s="51">
        <f>M13/L13*100</f>
        <v>6.282051282051282</v>
      </c>
      <c r="O13" s="15">
        <v>522</v>
      </c>
      <c r="P13" s="18">
        <v>18</v>
      </c>
      <c r="Q13" s="51">
        <f t="shared" si="7"/>
        <v>3.4482758620689653</v>
      </c>
      <c r="R13" s="15">
        <v>311</v>
      </c>
      <c r="S13" s="18">
        <v>26</v>
      </c>
      <c r="T13" s="51">
        <f t="shared" si="8"/>
        <v>8.360128617363344</v>
      </c>
    </row>
    <row r="14" spans="1:20" s="38" customFormat="1" ht="11.25" customHeight="1">
      <c r="A14" s="21" t="s">
        <v>16</v>
      </c>
      <c r="B14" s="50">
        <f t="shared" si="0"/>
        <v>10943</v>
      </c>
      <c r="C14" s="23">
        <f t="shared" si="1"/>
        <v>6489</v>
      </c>
      <c r="D14" s="24">
        <f t="shared" si="2"/>
        <v>59.298181485881386</v>
      </c>
      <c r="E14" s="22"/>
      <c r="F14" s="10"/>
      <c r="G14" s="9"/>
      <c r="H14" s="26"/>
      <c r="I14" s="50">
        <f t="shared" si="4"/>
        <v>10943</v>
      </c>
      <c r="J14" s="25">
        <f t="shared" si="5"/>
        <v>6489</v>
      </c>
      <c r="K14" s="55">
        <f t="shared" si="6"/>
        <v>59.298181485881386</v>
      </c>
      <c r="L14" s="22">
        <v>5700</v>
      </c>
      <c r="M14" s="25">
        <v>3700</v>
      </c>
      <c r="N14" s="51">
        <f>M14/L14*100</f>
        <v>64.91228070175438</v>
      </c>
      <c r="O14" s="22">
        <v>3970</v>
      </c>
      <c r="P14" s="25">
        <v>2150</v>
      </c>
      <c r="Q14" s="52">
        <f t="shared" si="7"/>
        <v>54.15617128463476</v>
      </c>
      <c r="R14" s="22">
        <v>1273</v>
      </c>
      <c r="S14" s="25">
        <v>639</v>
      </c>
      <c r="T14" s="52">
        <f t="shared" si="8"/>
        <v>50.196386488609576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1129</v>
      </c>
      <c r="D15" s="17">
        <f t="shared" si="2"/>
        <v>68.38279830405814</v>
      </c>
      <c r="E15" s="15"/>
      <c r="F15" s="10"/>
      <c r="G15" s="9"/>
      <c r="H15" s="13"/>
      <c r="I15" s="49">
        <f t="shared" si="4"/>
        <v>1651</v>
      </c>
      <c r="J15" s="18">
        <f t="shared" si="5"/>
        <v>1129</v>
      </c>
      <c r="K15" s="54">
        <f t="shared" si="6"/>
        <v>68.38279830405814</v>
      </c>
      <c r="L15" s="15">
        <v>300</v>
      </c>
      <c r="M15" s="18">
        <v>76</v>
      </c>
      <c r="N15" s="51">
        <f>M15/L15*100</f>
        <v>25.333333333333336</v>
      </c>
      <c r="O15" s="15">
        <v>928</v>
      </c>
      <c r="P15" s="18">
        <v>975</v>
      </c>
      <c r="Q15" s="51">
        <f t="shared" si="7"/>
        <v>105.0646551724138</v>
      </c>
      <c r="R15" s="15">
        <v>423</v>
      </c>
      <c r="S15" s="18">
        <v>78</v>
      </c>
      <c r="T15" s="51">
        <f t="shared" si="8"/>
        <v>18.439716312056735</v>
      </c>
    </row>
    <row r="16" spans="1:20" s="36" customFormat="1" ht="11.25" customHeight="1">
      <c r="A16" s="20" t="s">
        <v>18</v>
      </c>
      <c r="B16" s="49">
        <f t="shared" si="0"/>
        <v>9292</v>
      </c>
      <c r="C16" s="16">
        <f t="shared" si="1"/>
        <v>5360</v>
      </c>
      <c r="D16" s="17">
        <f t="shared" si="2"/>
        <v>57.68402927249247</v>
      </c>
      <c r="E16" s="15"/>
      <c r="F16" s="10"/>
      <c r="G16" s="9"/>
      <c r="H16" s="13"/>
      <c r="I16" s="49">
        <f t="shared" si="4"/>
        <v>9292</v>
      </c>
      <c r="J16" s="18">
        <f t="shared" si="5"/>
        <v>5360</v>
      </c>
      <c r="K16" s="54">
        <f t="shared" si="6"/>
        <v>57.68402927249247</v>
      </c>
      <c r="L16" s="15">
        <v>5400</v>
      </c>
      <c r="M16" s="18">
        <v>3624</v>
      </c>
      <c r="N16" s="51">
        <f>M16/L16*100</f>
        <v>67.11111111111111</v>
      </c>
      <c r="O16" s="15">
        <v>3042</v>
      </c>
      <c r="P16" s="18">
        <v>1175</v>
      </c>
      <c r="Q16" s="51">
        <f t="shared" si="7"/>
        <v>38.6259040105194</v>
      </c>
      <c r="R16" s="15">
        <v>850</v>
      </c>
      <c r="S16" s="18">
        <v>561</v>
      </c>
      <c r="T16" s="51">
        <f t="shared" si="8"/>
        <v>66</v>
      </c>
    </row>
    <row r="17" spans="1:20" s="36" customFormat="1" ht="12" customHeight="1">
      <c r="A17" s="19" t="s">
        <v>19</v>
      </c>
      <c r="B17" s="48">
        <f t="shared" si="0"/>
        <v>695</v>
      </c>
      <c r="C17" s="8">
        <f t="shared" si="1"/>
        <v>421</v>
      </c>
      <c r="D17" s="9">
        <f t="shared" si="2"/>
        <v>60.57553956834533</v>
      </c>
      <c r="E17" s="7">
        <v>648</v>
      </c>
      <c r="F17" s="10">
        <v>384</v>
      </c>
      <c r="G17" s="9">
        <f>F17/E17*100</f>
        <v>59.25925925925925</v>
      </c>
      <c r="H17" s="13"/>
      <c r="I17" s="48">
        <f t="shared" si="4"/>
        <v>47</v>
      </c>
      <c r="J17" s="10">
        <f t="shared" si="5"/>
        <v>37</v>
      </c>
      <c r="K17" s="53">
        <f t="shared" si="6"/>
        <v>78.72340425531915</v>
      </c>
      <c r="L17" s="15"/>
      <c r="M17" s="10"/>
      <c r="N17" s="47"/>
      <c r="O17" s="7">
        <v>22</v>
      </c>
      <c r="P17" s="10">
        <v>26</v>
      </c>
      <c r="Q17" s="47">
        <f t="shared" si="7"/>
        <v>118.18181818181819</v>
      </c>
      <c r="R17" s="7">
        <v>25</v>
      </c>
      <c r="S17" s="10">
        <v>11</v>
      </c>
      <c r="T17" s="47">
        <f t="shared" si="8"/>
        <v>44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</v>
      </c>
      <c r="D18" s="9"/>
      <c r="E18" s="7"/>
      <c r="F18" s="10">
        <v>1</v>
      </c>
      <c r="G18" s="9"/>
      <c r="H18" s="11"/>
      <c r="I18" s="48">
        <f t="shared" si="4"/>
        <v>0</v>
      </c>
      <c r="J18" s="10">
        <f t="shared" si="5"/>
        <v>0</v>
      </c>
      <c r="K18" s="53"/>
      <c r="L18" s="7"/>
      <c r="M18" s="10"/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16901</v>
      </c>
      <c r="C19" s="8">
        <f t="shared" si="1"/>
        <v>2981</v>
      </c>
      <c r="D19" s="9">
        <f>C19/B19*100</f>
        <v>17.638009585231643</v>
      </c>
      <c r="E19" s="7">
        <f>E20+E26+E27+E28+E29+E30+E31+E32</f>
        <v>12861</v>
      </c>
      <c r="F19" s="10">
        <f>F20+F26+F27+F28+F29+F30+F31+F32</f>
        <v>821</v>
      </c>
      <c r="G19" s="9">
        <f>F19/E19*100</f>
        <v>6.383640463416531</v>
      </c>
      <c r="H19" s="11"/>
      <c r="I19" s="48">
        <f t="shared" si="4"/>
        <v>4040</v>
      </c>
      <c r="J19" s="10">
        <f t="shared" si="5"/>
        <v>2160</v>
      </c>
      <c r="K19" s="53">
        <f>J19/I19*100</f>
        <v>53.46534653465347</v>
      </c>
      <c r="L19" s="7">
        <f>L20+L26+L29</f>
        <v>2315</v>
      </c>
      <c r="M19" s="7">
        <f>M20+M26+M29</f>
        <v>1116</v>
      </c>
      <c r="N19" s="47">
        <f>M19/L19*100</f>
        <v>48.207343412526996</v>
      </c>
      <c r="O19" s="7">
        <f>O20+O26+O27+O28+O29+O30+O30+O31+O32</f>
        <v>1570</v>
      </c>
      <c r="P19" s="7">
        <v>489</v>
      </c>
      <c r="Q19" s="47">
        <f>P19/O19*100</f>
        <v>31.14649681528662</v>
      </c>
      <c r="R19" s="7">
        <f>R20+R26+R27+R28+R29+R30+R31+R32</f>
        <v>155</v>
      </c>
      <c r="S19" s="7">
        <v>555</v>
      </c>
      <c r="T19" s="47" t="s">
        <v>73</v>
      </c>
    </row>
    <row r="20" spans="1:20" s="36" customFormat="1" ht="33" customHeight="1">
      <c r="A20" s="19" t="s">
        <v>22</v>
      </c>
      <c r="B20" s="48">
        <f t="shared" si="0"/>
        <v>8794</v>
      </c>
      <c r="C20" s="8">
        <f t="shared" si="1"/>
        <v>4367</v>
      </c>
      <c r="D20" s="9">
        <f>C20/B20*100</f>
        <v>49.65885831248579</v>
      </c>
      <c r="E20" s="7">
        <f>E22+E23+E25</f>
        <v>5254</v>
      </c>
      <c r="F20" s="10">
        <f>F22+F23+F24+F25</f>
        <v>2745</v>
      </c>
      <c r="G20" s="9">
        <f>F20/E20*100</f>
        <v>52.24590787971069</v>
      </c>
      <c r="H20" s="11"/>
      <c r="I20" s="48">
        <f t="shared" si="4"/>
        <v>3540</v>
      </c>
      <c r="J20" s="10">
        <f t="shared" si="5"/>
        <v>1622</v>
      </c>
      <c r="K20" s="53">
        <f>J20/I20*100</f>
        <v>45.81920903954802</v>
      </c>
      <c r="L20" s="7">
        <v>1900</v>
      </c>
      <c r="M20" s="7">
        <v>910</v>
      </c>
      <c r="N20" s="47">
        <f>M20/L20*100</f>
        <v>47.89473684210526</v>
      </c>
      <c r="O20" s="7">
        <v>1500</v>
      </c>
      <c r="P20" s="10">
        <v>449</v>
      </c>
      <c r="Q20" s="47">
        <f>P20/O20*100</f>
        <v>29.933333333333334</v>
      </c>
      <c r="R20" s="7">
        <v>140</v>
      </c>
      <c r="S20" s="10">
        <v>263</v>
      </c>
      <c r="T20" s="47">
        <v>187.9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3053</v>
      </c>
      <c r="D22" s="17">
        <f>C22/B22*100</f>
        <v>45.02949852507375</v>
      </c>
      <c r="E22" s="15">
        <v>3390</v>
      </c>
      <c r="F22" s="18">
        <v>1526</v>
      </c>
      <c r="G22" s="17">
        <f>F22/E22*100</f>
        <v>45.014749262536874</v>
      </c>
      <c r="H22" s="13"/>
      <c r="I22" s="49">
        <f t="shared" si="4"/>
        <v>3390</v>
      </c>
      <c r="J22" s="18">
        <f t="shared" si="5"/>
        <v>1527</v>
      </c>
      <c r="K22" s="54">
        <f>J22/I22*100</f>
        <v>45.04424778761062</v>
      </c>
      <c r="L22" s="15">
        <v>1750</v>
      </c>
      <c r="M22" s="18">
        <v>815</v>
      </c>
      <c r="N22" s="51">
        <f>M22/L22*100</f>
        <v>46.57142857142857</v>
      </c>
      <c r="O22" s="15">
        <v>1500</v>
      </c>
      <c r="P22" s="18">
        <v>449</v>
      </c>
      <c r="Q22" s="51">
        <f>P22/O22*100</f>
        <v>29.933333333333334</v>
      </c>
      <c r="R22" s="15">
        <v>140</v>
      </c>
      <c r="S22" s="18">
        <v>263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1250</v>
      </c>
      <c r="D23" s="17">
        <f>C23/B23*100</f>
        <v>64.1025641025641</v>
      </c>
      <c r="E23" s="15">
        <v>1800</v>
      </c>
      <c r="F23" s="18">
        <v>1155</v>
      </c>
      <c r="G23" s="17">
        <f>F23/E23*100</f>
        <v>64.16666666666667</v>
      </c>
      <c r="H23" s="13"/>
      <c r="I23" s="49">
        <f t="shared" si="4"/>
        <v>150</v>
      </c>
      <c r="J23" s="18">
        <f t="shared" si="5"/>
        <v>95</v>
      </c>
      <c r="K23" s="54">
        <f>J23/I23*100</f>
        <v>63.33333333333333</v>
      </c>
      <c r="L23" s="15">
        <v>150</v>
      </c>
      <c r="M23" s="18">
        <v>95</v>
      </c>
      <c r="N23" s="51">
        <f>M23/L23*100</f>
        <v>63.33333333333333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100</v>
      </c>
      <c r="C26" s="8">
        <f t="shared" si="9"/>
        <v>53</v>
      </c>
      <c r="D26" s="9">
        <f t="shared" si="10"/>
        <v>53</v>
      </c>
      <c r="E26" s="7"/>
      <c r="F26" s="10"/>
      <c r="G26" s="9"/>
      <c r="H26" s="13"/>
      <c r="I26" s="48">
        <f t="shared" si="4"/>
        <v>100</v>
      </c>
      <c r="J26" s="10">
        <f t="shared" si="5"/>
        <v>53</v>
      </c>
      <c r="K26" s="53">
        <f>J26/I26*100</f>
        <v>53</v>
      </c>
      <c r="L26" s="7">
        <v>100</v>
      </c>
      <c r="M26" s="10">
        <v>53</v>
      </c>
      <c r="N26" s="47">
        <f>M26/L26*100</f>
        <v>53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1397</v>
      </c>
      <c r="C27" s="8">
        <f t="shared" si="9"/>
        <v>939</v>
      </c>
      <c r="D27" s="9">
        <f t="shared" si="10"/>
        <v>67.21546170365067</v>
      </c>
      <c r="E27" s="7">
        <v>1397</v>
      </c>
      <c r="F27" s="10">
        <v>939</v>
      </c>
      <c r="G27" s="9">
        <f>F27/E27*100</f>
        <v>67.21546170365067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3793</v>
      </c>
      <c r="D28" s="9">
        <f t="shared" si="10"/>
        <v>79.58455728073857</v>
      </c>
      <c r="E28" s="7">
        <v>4766</v>
      </c>
      <c r="F28" s="10">
        <v>3793</v>
      </c>
      <c r="G28" s="9">
        <f>F28/E28*100</f>
        <v>79.58455728073857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858</v>
      </c>
      <c r="C29" s="8">
        <f t="shared" si="9"/>
        <v>970</v>
      </c>
      <c r="D29" s="9">
        <f t="shared" si="10"/>
        <v>113.05361305361305</v>
      </c>
      <c r="E29" s="7">
        <v>458</v>
      </c>
      <c r="F29" s="10">
        <v>485</v>
      </c>
      <c r="G29" s="9">
        <f>F29/E29*100</f>
        <v>105.89519650655022</v>
      </c>
      <c r="H29" s="27" t="e">
        <f>F29/#REF!*100</f>
        <v>#REF!</v>
      </c>
      <c r="I29" s="48">
        <f t="shared" si="4"/>
        <v>400</v>
      </c>
      <c r="J29" s="10">
        <f t="shared" si="5"/>
        <v>485</v>
      </c>
      <c r="K29" s="53">
        <f>J29/I29*100</f>
        <v>121.24999999999999</v>
      </c>
      <c r="L29" s="7">
        <v>315</v>
      </c>
      <c r="M29" s="10">
        <v>153</v>
      </c>
      <c r="N29" s="47">
        <f>M29/L29*100</f>
        <v>48.57142857142857</v>
      </c>
      <c r="O29" s="7">
        <v>70</v>
      </c>
      <c r="P29" s="10">
        <v>40</v>
      </c>
      <c r="Q29" s="47">
        <f>P29/O29*100</f>
        <v>57.14285714285714</v>
      </c>
      <c r="R29" s="7">
        <v>15</v>
      </c>
      <c r="S29" s="10">
        <v>292</v>
      </c>
      <c r="T29" s="47" t="s">
        <v>72</v>
      </c>
    </row>
    <row r="30" spans="1:20" s="36" customFormat="1" ht="21" customHeight="1">
      <c r="A30" s="19" t="s">
        <v>31</v>
      </c>
      <c r="B30" s="48">
        <f t="shared" si="9"/>
        <v>986</v>
      </c>
      <c r="C30" s="8">
        <f t="shared" si="9"/>
        <v>727</v>
      </c>
      <c r="D30" s="9">
        <f t="shared" si="10"/>
        <v>73.73225152129818</v>
      </c>
      <c r="E30" s="7">
        <v>986</v>
      </c>
      <c r="F30" s="10">
        <v>727</v>
      </c>
      <c r="G30" s="9">
        <f>F30/E30*100</f>
        <v>73.73225152129818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7</v>
      </c>
      <c r="D31" s="9"/>
      <c r="E31" s="7"/>
      <c r="F31" s="10">
        <v>7</v>
      </c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-7875</v>
      </c>
      <c r="D32" s="9"/>
      <c r="E32" s="15"/>
      <c r="F32" s="10">
        <v>-7875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61</v>
      </c>
      <c r="D4" s="65" t="s">
        <v>2</v>
      </c>
      <c r="E4" s="61" t="s">
        <v>35</v>
      </c>
      <c r="F4" s="63" t="s">
        <v>62</v>
      </c>
      <c r="G4" s="65" t="s">
        <v>3</v>
      </c>
      <c r="H4" s="5"/>
      <c r="I4" s="61" t="s">
        <v>36</v>
      </c>
      <c r="J4" s="63" t="s">
        <v>63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64</v>
      </c>
      <c r="N5" s="45" t="s">
        <v>8</v>
      </c>
      <c r="O5" s="42" t="s">
        <v>37</v>
      </c>
      <c r="P5" s="43" t="s">
        <v>59</v>
      </c>
      <c r="Q5" s="45" t="s">
        <v>8</v>
      </c>
      <c r="R5" s="58" t="s">
        <v>37</v>
      </c>
      <c r="S5" s="43" t="s">
        <v>60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74553</v>
      </c>
      <c r="C6" s="8">
        <f aca="true" t="shared" si="1" ref="C6:C23">F6+J6</f>
        <v>32792</v>
      </c>
      <c r="D6" s="9">
        <f aca="true" t="shared" si="2" ref="D6:D17">C6/B6*100</f>
        <v>43.984816171046106</v>
      </c>
      <c r="E6" s="7">
        <f>E7+E19</f>
        <v>48953</v>
      </c>
      <c r="F6" s="10">
        <f>F7+F19</f>
        <v>19525</v>
      </c>
      <c r="G6" s="9">
        <f aca="true" t="shared" si="3" ref="G6:G11">F6/E6*100</f>
        <v>39.88519600433069</v>
      </c>
      <c r="H6" s="11"/>
      <c r="I6" s="48">
        <f aca="true" t="shared" si="4" ref="I6:I31">L6+O6+R6</f>
        <v>25600</v>
      </c>
      <c r="J6" s="48">
        <f aca="true" t="shared" si="5" ref="J6:J31">M6+P6+S6</f>
        <v>13267</v>
      </c>
      <c r="K6" s="53">
        <f>J6/I6*100</f>
        <v>51.82421874999999</v>
      </c>
      <c r="L6" s="46">
        <f>L7+L19</f>
        <v>13525</v>
      </c>
      <c r="M6" s="46">
        <f>M7+M19</f>
        <v>6945</v>
      </c>
      <c r="N6" s="47">
        <f>M6/L6*100</f>
        <v>51.34935304990758</v>
      </c>
      <c r="O6" s="46">
        <f>O7+O19</f>
        <v>10124</v>
      </c>
      <c r="P6" s="46">
        <f>P7+P19</f>
        <v>4920</v>
      </c>
      <c r="Q6" s="53">
        <f>P6/O6*100</f>
        <v>48.597392335045434</v>
      </c>
      <c r="R6" s="10">
        <f>R7+R19</f>
        <v>1951</v>
      </c>
      <c r="S6" s="11">
        <f>S7+S19</f>
        <v>1402</v>
      </c>
      <c r="T6" s="53">
        <f>S6/R6*100</f>
        <v>71.86058431573552</v>
      </c>
    </row>
    <row r="7" spans="1:20" s="36" customFormat="1" ht="21" customHeight="1">
      <c r="A7" s="12" t="s">
        <v>10</v>
      </c>
      <c r="B7" s="48">
        <f t="shared" si="0"/>
        <v>56610</v>
      </c>
      <c r="C7" s="8">
        <f t="shared" si="1"/>
        <v>28904</v>
      </c>
      <c r="D7" s="9">
        <f t="shared" si="2"/>
        <v>51.05811694046988</v>
      </c>
      <c r="E7" s="7">
        <f>E8+E9+E12+E17+E18</f>
        <v>35050</v>
      </c>
      <c r="F7" s="10">
        <f>F8+F9+F17+F18</f>
        <v>17993</v>
      </c>
      <c r="G7" s="9">
        <f t="shared" si="3"/>
        <v>51.335235378031385</v>
      </c>
      <c r="H7" s="11"/>
      <c r="I7" s="48">
        <f t="shared" si="4"/>
        <v>21560</v>
      </c>
      <c r="J7" s="48">
        <f t="shared" si="5"/>
        <v>10911</v>
      </c>
      <c r="K7" s="53">
        <f>J7/I7*100</f>
        <v>50.60760667903526</v>
      </c>
      <c r="L7" s="7">
        <f>L8+L9+L12+L17+L18</f>
        <v>11210</v>
      </c>
      <c r="M7" s="7">
        <f>M8+M9+M12+M17+M18</f>
        <v>5693</v>
      </c>
      <c r="N7" s="47">
        <f>M7/L7*100</f>
        <v>50.7850133809099</v>
      </c>
      <c r="O7" s="7">
        <f>O8+O9+O12+O17+O18</f>
        <v>8554</v>
      </c>
      <c r="P7" s="7">
        <f>P8+P9+P12+P17+P18</f>
        <v>4414</v>
      </c>
      <c r="Q7" s="47">
        <f>P7/O7*100</f>
        <v>51.60158989946224</v>
      </c>
      <c r="R7" s="57">
        <f>R8+R9+R12+R17</f>
        <v>1796</v>
      </c>
      <c r="S7" s="10">
        <f>S8+S9+S12+S17+S18</f>
        <v>804</v>
      </c>
      <c r="T7" s="47">
        <f>S7/R7*100</f>
        <v>44.766146993318486</v>
      </c>
    </row>
    <row r="8" spans="1:20" s="36" customFormat="1" ht="24" customHeight="1">
      <c r="A8" s="6" t="s">
        <v>45</v>
      </c>
      <c r="B8" s="48">
        <f t="shared" si="0"/>
        <v>40857</v>
      </c>
      <c r="C8" s="8">
        <f t="shared" si="1"/>
        <v>20724</v>
      </c>
      <c r="D8" s="9">
        <f t="shared" si="2"/>
        <v>50.72325427711286</v>
      </c>
      <c r="E8" s="7">
        <v>32707</v>
      </c>
      <c r="F8" s="10">
        <v>16579</v>
      </c>
      <c r="G8" s="9">
        <f t="shared" si="3"/>
        <v>50.68945485675849</v>
      </c>
      <c r="H8" s="13"/>
      <c r="I8" s="48">
        <f t="shared" si="4"/>
        <v>8150</v>
      </c>
      <c r="J8" s="10">
        <f t="shared" si="5"/>
        <v>4145</v>
      </c>
      <c r="K8" s="53">
        <f>J8/I8*100</f>
        <v>50.85889570552147</v>
      </c>
      <c r="L8" s="7">
        <v>3950</v>
      </c>
      <c r="M8" s="10">
        <v>1866</v>
      </c>
      <c r="N8" s="47">
        <f>M8/L8*100</f>
        <v>47.24050632911393</v>
      </c>
      <c r="O8" s="7">
        <v>4013</v>
      </c>
      <c r="P8" s="10">
        <v>2191</v>
      </c>
      <c r="Q8" s="47">
        <f>P8/O8*100</f>
        <v>54.59755793670571</v>
      </c>
      <c r="R8" s="7">
        <v>187</v>
      </c>
      <c r="S8" s="10">
        <v>88</v>
      </c>
      <c r="T8" s="47">
        <f>S8/R8*100</f>
        <v>47.05882352941176</v>
      </c>
    </row>
    <row r="9" spans="1:21" s="36" customFormat="1" ht="13.5" customHeight="1">
      <c r="A9" s="6" t="s">
        <v>11</v>
      </c>
      <c r="B9" s="48">
        <f t="shared" si="0"/>
        <v>1709</v>
      </c>
      <c r="C9" s="8">
        <f t="shared" si="1"/>
        <v>965</v>
      </c>
      <c r="D9" s="9">
        <f t="shared" si="2"/>
        <v>56.46576945582213</v>
      </c>
      <c r="E9" s="7">
        <v>1695</v>
      </c>
      <c r="F9" s="10">
        <v>951</v>
      </c>
      <c r="G9" s="9">
        <f t="shared" si="3"/>
        <v>56.10619469026549</v>
      </c>
      <c r="H9" s="13"/>
      <c r="I9" s="48">
        <f t="shared" si="4"/>
        <v>14</v>
      </c>
      <c r="J9" s="10">
        <f t="shared" si="5"/>
        <v>14</v>
      </c>
      <c r="K9" s="53">
        <f>J9/I9*100</f>
        <v>100</v>
      </c>
      <c r="L9" s="7"/>
      <c r="M9" s="10"/>
      <c r="N9" s="47"/>
      <c r="O9" s="7">
        <v>14</v>
      </c>
      <c r="P9" s="10">
        <v>14</v>
      </c>
      <c r="Q9" s="47">
        <f>P9/O9*100</f>
        <v>100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923</v>
      </c>
      <c r="D10" s="17">
        <f t="shared" si="2"/>
        <v>55.36892621475705</v>
      </c>
      <c r="E10" s="15">
        <v>1667</v>
      </c>
      <c r="F10" s="18">
        <v>923</v>
      </c>
      <c r="G10" s="17">
        <f t="shared" si="3"/>
        <v>55.36892621475705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42</v>
      </c>
      <c r="C11" s="16">
        <f t="shared" si="1"/>
        <v>42</v>
      </c>
      <c r="D11" s="17">
        <f t="shared" si="2"/>
        <v>100</v>
      </c>
      <c r="E11" s="15">
        <v>28</v>
      </c>
      <c r="F11" s="18">
        <v>28</v>
      </c>
      <c r="G11" s="17">
        <f t="shared" si="3"/>
        <v>100</v>
      </c>
      <c r="H11" s="13"/>
      <c r="I11" s="49">
        <f t="shared" si="4"/>
        <v>14</v>
      </c>
      <c r="J11" s="18">
        <f t="shared" si="5"/>
        <v>14</v>
      </c>
      <c r="K11" s="54">
        <f aca="true" t="shared" si="6" ref="K11:K17">J11/I11*100</f>
        <v>100</v>
      </c>
      <c r="L11" s="15"/>
      <c r="M11" s="10"/>
      <c r="N11" s="47"/>
      <c r="O11" s="15">
        <v>14</v>
      </c>
      <c r="P11" s="18">
        <v>14</v>
      </c>
      <c r="Q11" s="51">
        <f aca="true" t="shared" si="7" ref="Q11:Q17">P11/O11*100</f>
        <v>100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13336</v>
      </c>
      <c r="C12" s="8">
        <f t="shared" si="1"/>
        <v>6707</v>
      </c>
      <c r="D12" s="9">
        <f t="shared" si="2"/>
        <v>50.29244151169766</v>
      </c>
      <c r="E12" s="7"/>
      <c r="F12" s="10"/>
      <c r="G12" s="9"/>
      <c r="H12" s="11"/>
      <c r="I12" s="48">
        <f t="shared" si="4"/>
        <v>13336</v>
      </c>
      <c r="J12" s="10">
        <f t="shared" si="5"/>
        <v>6707</v>
      </c>
      <c r="K12" s="53">
        <f t="shared" si="6"/>
        <v>50.29244151169766</v>
      </c>
      <c r="L12" s="7">
        <v>7260</v>
      </c>
      <c r="M12" s="10">
        <v>3827</v>
      </c>
      <c r="N12" s="47">
        <f>M12/L12*100</f>
        <v>52.713498622589526</v>
      </c>
      <c r="O12" s="7">
        <v>4492</v>
      </c>
      <c r="P12" s="10">
        <v>2179</v>
      </c>
      <c r="Q12" s="47">
        <f t="shared" si="7"/>
        <v>48.508459483526266</v>
      </c>
      <c r="R12" s="7">
        <v>1584</v>
      </c>
      <c r="S12" s="10">
        <v>701</v>
      </c>
      <c r="T12" s="47">
        <f aca="true" t="shared" si="8" ref="T12:T17">S12/R12*100</f>
        <v>44.255050505050505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156</v>
      </c>
      <c r="D13" s="17">
        <f t="shared" si="2"/>
        <v>6.5190137902214795</v>
      </c>
      <c r="E13" s="15"/>
      <c r="F13" s="10"/>
      <c r="G13" s="9"/>
      <c r="H13" s="13"/>
      <c r="I13" s="49">
        <f t="shared" si="4"/>
        <v>2393</v>
      </c>
      <c r="J13" s="18">
        <f t="shared" si="5"/>
        <v>156</v>
      </c>
      <c r="K13" s="54">
        <f t="shared" si="6"/>
        <v>6.5190137902214795</v>
      </c>
      <c r="L13" s="15">
        <v>1560</v>
      </c>
      <c r="M13" s="18">
        <v>111</v>
      </c>
      <c r="N13" s="51">
        <f>M13/L13*100</f>
        <v>7.115384615384615</v>
      </c>
      <c r="O13" s="15">
        <v>522</v>
      </c>
      <c r="P13" s="18">
        <v>18</v>
      </c>
      <c r="Q13" s="51">
        <f t="shared" si="7"/>
        <v>3.4482758620689653</v>
      </c>
      <c r="R13" s="15">
        <v>311</v>
      </c>
      <c r="S13" s="18">
        <v>27</v>
      </c>
      <c r="T13" s="51">
        <f t="shared" si="8"/>
        <v>8.681672025723474</v>
      </c>
    </row>
    <row r="14" spans="1:20" s="38" customFormat="1" ht="11.25" customHeight="1">
      <c r="A14" s="21" t="s">
        <v>16</v>
      </c>
      <c r="B14" s="50">
        <f t="shared" si="0"/>
        <v>10943</v>
      </c>
      <c r="C14" s="23">
        <f t="shared" si="1"/>
        <v>6551</v>
      </c>
      <c r="D14" s="24">
        <f t="shared" si="2"/>
        <v>59.86475372384172</v>
      </c>
      <c r="E14" s="22"/>
      <c r="F14" s="10"/>
      <c r="G14" s="9"/>
      <c r="H14" s="26"/>
      <c r="I14" s="50">
        <f t="shared" si="4"/>
        <v>10943</v>
      </c>
      <c r="J14" s="25">
        <f t="shared" si="5"/>
        <v>6551</v>
      </c>
      <c r="K14" s="55">
        <f t="shared" si="6"/>
        <v>59.86475372384172</v>
      </c>
      <c r="L14" s="22">
        <v>5700</v>
      </c>
      <c r="M14" s="25">
        <v>3716</v>
      </c>
      <c r="N14" s="51">
        <f>M14/L14*100</f>
        <v>65.19298245614034</v>
      </c>
      <c r="O14" s="22">
        <v>3970</v>
      </c>
      <c r="P14" s="25">
        <v>2161</v>
      </c>
      <c r="Q14" s="52">
        <f t="shared" si="7"/>
        <v>54.43324937027708</v>
      </c>
      <c r="R14" s="22">
        <v>1273</v>
      </c>
      <c r="S14" s="25">
        <v>674</v>
      </c>
      <c r="T14" s="52">
        <f t="shared" si="8"/>
        <v>52.94579732914375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1150</v>
      </c>
      <c r="D15" s="17">
        <f t="shared" si="2"/>
        <v>69.65475469412478</v>
      </c>
      <c r="E15" s="15"/>
      <c r="F15" s="10"/>
      <c r="G15" s="9"/>
      <c r="H15" s="13"/>
      <c r="I15" s="49">
        <f t="shared" si="4"/>
        <v>1651</v>
      </c>
      <c r="J15" s="18">
        <f t="shared" si="5"/>
        <v>1150</v>
      </c>
      <c r="K15" s="54">
        <f t="shared" si="6"/>
        <v>69.65475469412478</v>
      </c>
      <c r="L15" s="15">
        <v>300</v>
      </c>
      <c r="M15" s="18">
        <v>80</v>
      </c>
      <c r="N15" s="51">
        <f>M15/L15*100</f>
        <v>26.666666666666668</v>
      </c>
      <c r="O15" s="15">
        <v>928</v>
      </c>
      <c r="P15" s="18">
        <v>986</v>
      </c>
      <c r="Q15" s="51">
        <f t="shared" si="7"/>
        <v>106.25</v>
      </c>
      <c r="R15" s="15">
        <v>423</v>
      </c>
      <c r="S15" s="18">
        <v>84</v>
      </c>
      <c r="T15" s="51">
        <f t="shared" si="8"/>
        <v>19.858156028368796</v>
      </c>
    </row>
    <row r="16" spans="1:20" s="36" customFormat="1" ht="11.25" customHeight="1">
      <c r="A16" s="20" t="s">
        <v>18</v>
      </c>
      <c r="B16" s="49">
        <f t="shared" si="0"/>
        <v>9292</v>
      </c>
      <c r="C16" s="16">
        <f t="shared" si="1"/>
        <v>5401</v>
      </c>
      <c r="D16" s="17">
        <f t="shared" si="2"/>
        <v>58.12526904864399</v>
      </c>
      <c r="E16" s="15"/>
      <c r="F16" s="10"/>
      <c r="G16" s="9"/>
      <c r="H16" s="13"/>
      <c r="I16" s="49">
        <f t="shared" si="4"/>
        <v>9292</v>
      </c>
      <c r="J16" s="18">
        <f t="shared" si="5"/>
        <v>5401</v>
      </c>
      <c r="K16" s="54">
        <f t="shared" si="6"/>
        <v>58.12526904864399</v>
      </c>
      <c r="L16" s="15">
        <v>5400</v>
      </c>
      <c r="M16" s="18">
        <v>3636</v>
      </c>
      <c r="N16" s="51">
        <f>M16/L16*100</f>
        <v>67.33333333333333</v>
      </c>
      <c r="O16" s="15">
        <v>3042</v>
      </c>
      <c r="P16" s="18">
        <v>1175</v>
      </c>
      <c r="Q16" s="51">
        <f t="shared" si="7"/>
        <v>38.6259040105194</v>
      </c>
      <c r="R16" s="15">
        <v>850</v>
      </c>
      <c r="S16" s="18">
        <v>590</v>
      </c>
      <c r="T16" s="51">
        <f t="shared" si="8"/>
        <v>69.41176470588235</v>
      </c>
    </row>
    <row r="17" spans="1:20" s="36" customFormat="1" ht="12" customHeight="1">
      <c r="A17" s="19" t="s">
        <v>19</v>
      </c>
      <c r="B17" s="48">
        <f t="shared" si="0"/>
        <v>708</v>
      </c>
      <c r="C17" s="8">
        <f t="shared" si="1"/>
        <v>507</v>
      </c>
      <c r="D17" s="9">
        <f t="shared" si="2"/>
        <v>71.61016949152543</v>
      </c>
      <c r="E17" s="7">
        <v>648</v>
      </c>
      <c r="F17" s="10">
        <v>462</v>
      </c>
      <c r="G17" s="9">
        <f>F17/E17*100</f>
        <v>71.29629629629629</v>
      </c>
      <c r="H17" s="13"/>
      <c r="I17" s="48">
        <f t="shared" si="4"/>
        <v>60</v>
      </c>
      <c r="J17" s="10">
        <f t="shared" si="5"/>
        <v>45</v>
      </c>
      <c r="K17" s="53">
        <f t="shared" si="6"/>
        <v>75</v>
      </c>
      <c r="L17" s="15"/>
      <c r="M17" s="10"/>
      <c r="N17" s="47"/>
      <c r="O17" s="7">
        <v>35</v>
      </c>
      <c r="P17" s="10">
        <v>30</v>
      </c>
      <c r="Q17" s="47">
        <f t="shared" si="7"/>
        <v>85.71428571428571</v>
      </c>
      <c r="R17" s="7">
        <v>25</v>
      </c>
      <c r="S17" s="10">
        <v>15</v>
      </c>
      <c r="T17" s="47">
        <f t="shared" si="8"/>
        <v>60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1</v>
      </c>
      <c r="D18" s="9"/>
      <c r="E18" s="7"/>
      <c r="F18" s="10">
        <v>1</v>
      </c>
      <c r="G18" s="9"/>
      <c r="H18" s="11"/>
      <c r="I18" s="48">
        <f t="shared" si="4"/>
        <v>0</v>
      </c>
      <c r="J18" s="10">
        <f t="shared" si="5"/>
        <v>0</v>
      </c>
      <c r="K18" s="53"/>
      <c r="L18" s="7"/>
      <c r="M18" s="10"/>
      <c r="N18" s="47"/>
      <c r="O18" s="7"/>
      <c r="P18" s="10"/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17943</v>
      </c>
      <c r="C19" s="8">
        <f t="shared" si="1"/>
        <v>3888</v>
      </c>
      <c r="D19" s="9">
        <f>C19/B19*100</f>
        <v>21.668617288078917</v>
      </c>
      <c r="E19" s="7">
        <f>E20+E26+E27+E28+E29+E30+E31+E32</f>
        <v>13903</v>
      </c>
      <c r="F19" s="10">
        <f>F20+F26+F27+F28+F29+F30+F31+F32</f>
        <v>1532</v>
      </c>
      <c r="G19" s="9">
        <f>F19/E19*100</f>
        <v>11.019204488239948</v>
      </c>
      <c r="H19" s="11"/>
      <c r="I19" s="48">
        <f t="shared" si="4"/>
        <v>4040</v>
      </c>
      <c r="J19" s="10">
        <f t="shared" si="5"/>
        <v>2356</v>
      </c>
      <c r="K19" s="53">
        <f>J19/I19*100</f>
        <v>58.31683168316831</v>
      </c>
      <c r="L19" s="7">
        <f>L20+L26+L29</f>
        <v>2315</v>
      </c>
      <c r="M19" s="7">
        <v>1252</v>
      </c>
      <c r="N19" s="47">
        <f>M19/L19*100</f>
        <v>54.08207343412526</v>
      </c>
      <c r="O19" s="7">
        <f>O20+O26+O27+O28+O29+O30+O30+O31+O32</f>
        <v>1570</v>
      </c>
      <c r="P19" s="7">
        <v>506</v>
      </c>
      <c r="Q19" s="47">
        <f>P19/O19*100</f>
        <v>32.22929936305732</v>
      </c>
      <c r="R19" s="7">
        <f>R20+R26+R27+R28+R29+R30+R31+R32</f>
        <v>155</v>
      </c>
      <c r="S19" s="7">
        <v>598</v>
      </c>
      <c r="T19" s="47" t="s">
        <v>66</v>
      </c>
    </row>
    <row r="20" spans="1:20" s="36" customFormat="1" ht="33" customHeight="1">
      <c r="A20" s="19" t="s">
        <v>22</v>
      </c>
      <c r="B20" s="48">
        <f t="shared" si="0"/>
        <v>8794</v>
      </c>
      <c r="C20" s="8">
        <f t="shared" si="1"/>
        <v>4996</v>
      </c>
      <c r="D20" s="9">
        <f>C20/B20*100</f>
        <v>56.81146236070048</v>
      </c>
      <c r="E20" s="7">
        <f>E22+E23+E25</f>
        <v>5254</v>
      </c>
      <c r="F20" s="10">
        <v>3232</v>
      </c>
      <c r="G20" s="9">
        <f>F20/E20*100</f>
        <v>61.51503616292349</v>
      </c>
      <c r="H20" s="11"/>
      <c r="I20" s="48">
        <f t="shared" si="4"/>
        <v>3540</v>
      </c>
      <c r="J20" s="10">
        <f t="shared" si="5"/>
        <v>1764</v>
      </c>
      <c r="K20" s="53">
        <f>J20/I20*100</f>
        <v>49.83050847457628</v>
      </c>
      <c r="L20" s="7">
        <v>1900</v>
      </c>
      <c r="M20" s="7">
        <v>994</v>
      </c>
      <c r="N20" s="47">
        <f>M20/L20*100</f>
        <v>52.31578947368421</v>
      </c>
      <c r="O20" s="7">
        <v>1500</v>
      </c>
      <c r="P20" s="10">
        <v>465</v>
      </c>
      <c r="Q20" s="47">
        <f>P20/O20*100</f>
        <v>31</v>
      </c>
      <c r="R20" s="7">
        <v>140</v>
      </c>
      <c r="S20" s="10">
        <v>305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0</v>
      </c>
      <c r="D21" s="9"/>
      <c r="E21" s="15"/>
      <c r="F21" s="18"/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3296</v>
      </c>
      <c r="D22" s="17">
        <f>C22/B22*100</f>
        <v>48.61356932153392</v>
      </c>
      <c r="E22" s="15">
        <v>3390</v>
      </c>
      <c r="F22" s="18">
        <v>1648</v>
      </c>
      <c r="G22" s="17">
        <f>F22/E22*100</f>
        <v>48.61356932153392</v>
      </c>
      <c r="H22" s="13"/>
      <c r="I22" s="49">
        <f t="shared" si="4"/>
        <v>3390</v>
      </c>
      <c r="J22" s="18">
        <f t="shared" si="5"/>
        <v>1648</v>
      </c>
      <c r="K22" s="54">
        <f>J22/I22*100</f>
        <v>48.61356932153392</v>
      </c>
      <c r="L22" s="15">
        <v>1750</v>
      </c>
      <c r="M22" s="18">
        <v>878</v>
      </c>
      <c r="N22" s="51">
        <f>M22/L22*100</f>
        <v>50.171428571428564</v>
      </c>
      <c r="O22" s="15">
        <v>1500</v>
      </c>
      <c r="P22" s="18">
        <v>465</v>
      </c>
      <c r="Q22" s="51">
        <f>P22/O22*100</f>
        <v>31</v>
      </c>
      <c r="R22" s="15">
        <v>140</v>
      </c>
      <c r="S22" s="18">
        <v>305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1636</v>
      </c>
      <c r="D23" s="17">
        <f>C23/B23*100</f>
        <v>83.8974358974359</v>
      </c>
      <c r="E23" s="15">
        <v>1800</v>
      </c>
      <c r="F23" s="18">
        <v>1520</v>
      </c>
      <c r="G23" s="17">
        <f>F23/E23*100</f>
        <v>84.44444444444444</v>
      </c>
      <c r="H23" s="13"/>
      <c r="I23" s="49">
        <f t="shared" si="4"/>
        <v>150</v>
      </c>
      <c r="J23" s="18">
        <f t="shared" si="5"/>
        <v>116</v>
      </c>
      <c r="K23" s="54">
        <f>J23/I23*100</f>
        <v>77.33333333333333</v>
      </c>
      <c r="L23" s="15">
        <v>150</v>
      </c>
      <c r="M23" s="18">
        <v>116</v>
      </c>
      <c r="N23" s="51">
        <f>M23/L23*100</f>
        <v>77.33333333333333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100</v>
      </c>
      <c r="C26" s="8">
        <f t="shared" si="9"/>
        <v>63</v>
      </c>
      <c r="D26" s="9">
        <f t="shared" si="10"/>
        <v>63</v>
      </c>
      <c r="E26" s="7"/>
      <c r="F26" s="10"/>
      <c r="G26" s="9"/>
      <c r="H26" s="13"/>
      <c r="I26" s="48">
        <f t="shared" si="4"/>
        <v>100</v>
      </c>
      <c r="J26" s="10">
        <f t="shared" si="5"/>
        <v>63</v>
      </c>
      <c r="K26" s="53">
        <f>J26/I26*100</f>
        <v>63</v>
      </c>
      <c r="L26" s="7">
        <v>100</v>
      </c>
      <c r="M26" s="10">
        <v>63</v>
      </c>
      <c r="N26" s="47">
        <f>M26/L26*100</f>
        <v>63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1597</v>
      </c>
      <c r="C27" s="8">
        <f t="shared" si="9"/>
        <v>956</v>
      </c>
      <c r="D27" s="9">
        <f t="shared" si="10"/>
        <v>59.86224170319348</v>
      </c>
      <c r="E27" s="7">
        <v>1597</v>
      </c>
      <c r="F27" s="10">
        <v>956</v>
      </c>
      <c r="G27" s="9">
        <f>F27/E27*100</f>
        <v>59.86224170319348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3815</v>
      </c>
      <c r="D28" s="9">
        <f t="shared" si="10"/>
        <v>80.04616030214015</v>
      </c>
      <c r="E28" s="7">
        <v>4766</v>
      </c>
      <c r="F28" s="10">
        <v>3815</v>
      </c>
      <c r="G28" s="9">
        <f>F28/E28*100</f>
        <v>80.04616030214015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1385</v>
      </c>
      <c r="C29" s="8">
        <f t="shared" si="9"/>
        <v>1058</v>
      </c>
      <c r="D29" s="9">
        <f t="shared" si="10"/>
        <v>76.3898916967509</v>
      </c>
      <c r="E29" s="7">
        <v>985</v>
      </c>
      <c r="F29" s="10">
        <v>529</v>
      </c>
      <c r="G29" s="9">
        <f>F29/E29*100</f>
        <v>53.70558375634518</v>
      </c>
      <c r="H29" s="27" t="e">
        <f>F29/#REF!*100</f>
        <v>#REF!</v>
      </c>
      <c r="I29" s="48">
        <f t="shared" si="4"/>
        <v>400</v>
      </c>
      <c r="J29" s="10">
        <f t="shared" si="5"/>
        <v>529</v>
      </c>
      <c r="K29" s="53">
        <f>J29/I29*100</f>
        <v>132.25</v>
      </c>
      <c r="L29" s="7">
        <v>315</v>
      </c>
      <c r="M29" s="10">
        <v>195</v>
      </c>
      <c r="N29" s="47">
        <f>M29/L29*100</f>
        <v>61.904761904761905</v>
      </c>
      <c r="O29" s="7">
        <v>70</v>
      </c>
      <c r="P29" s="10">
        <v>41</v>
      </c>
      <c r="Q29" s="47">
        <f>P29/O29*100</f>
        <v>58.57142857142858</v>
      </c>
      <c r="R29" s="7">
        <v>15</v>
      </c>
      <c r="S29" s="10">
        <v>293</v>
      </c>
      <c r="T29" s="47" t="s">
        <v>65</v>
      </c>
    </row>
    <row r="30" spans="1:20" s="36" customFormat="1" ht="21" customHeight="1">
      <c r="A30" s="19" t="s">
        <v>31</v>
      </c>
      <c r="B30" s="48">
        <f t="shared" si="9"/>
        <v>1301</v>
      </c>
      <c r="C30" s="8">
        <f t="shared" si="9"/>
        <v>875</v>
      </c>
      <c r="D30" s="9">
        <f t="shared" si="10"/>
        <v>67.25595695618755</v>
      </c>
      <c r="E30" s="7">
        <v>1301</v>
      </c>
      <c r="F30" s="10">
        <v>875</v>
      </c>
      <c r="G30" s="9">
        <f>F30/E30*100</f>
        <v>67.25595695618755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5</v>
      </c>
      <c r="D31" s="9"/>
      <c r="E31" s="7"/>
      <c r="F31" s="10">
        <v>5</v>
      </c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-7880</v>
      </c>
      <c r="D32" s="9"/>
      <c r="E32" s="15"/>
      <c r="F32" s="10">
        <v>-7880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F4:F5"/>
    <mergeCell ref="G4:G5"/>
    <mergeCell ref="I4:I5"/>
    <mergeCell ref="J4:J5"/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2"/>
  <sheetViews>
    <sheetView zoomScalePageLayoutView="0" workbookViewId="0" topLeftCell="A1">
      <selection activeCell="B2" sqref="B2:T2"/>
    </sheetView>
  </sheetViews>
  <sheetFormatPr defaultColWidth="9.00390625" defaultRowHeight="12.75"/>
  <cols>
    <col min="1" max="1" width="25.375" style="0" customWidth="1"/>
    <col min="2" max="2" width="8.25390625" style="0" customWidth="1"/>
    <col min="3" max="3" width="8.625" style="0" customWidth="1"/>
    <col min="4" max="4" width="7.75390625" style="1" customWidth="1"/>
    <col min="5" max="5" width="8.25390625" style="0" customWidth="1"/>
    <col min="6" max="6" width="7.75390625" style="0" customWidth="1"/>
    <col min="7" max="7" width="6.375" style="0" customWidth="1"/>
    <col min="8" max="8" width="4.375" style="0" hidden="1" customWidth="1"/>
    <col min="9" max="9" width="9.00390625" style="0" customWidth="1"/>
    <col min="10" max="10" width="7.625" style="2" customWidth="1"/>
    <col min="11" max="11" width="7.25390625" style="3" customWidth="1"/>
    <col min="12" max="12" width="7.375" style="0" customWidth="1"/>
    <col min="13" max="13" width="8.25390625" style="0" customWidth="1"/>
    <col min="14" max="14" width="5.875" style="0" customWidth="1"/>
    <col min="15" max="15" width="7.25390625" style="0" customWidth="1"/>
    <col min="16" max="16" width="7.625" style="0" customWidth="1"/>
    <col min="17" max="17" width="7.375" style="0" customWidth="1"/>
    <col min="18" max="18" width="7.625" style="0" customWidth="1"/>
    <col min="19" max="20" width="8.375" style="0" customWidth="1"/>
  </cols>
  <sheetData>
    <row r="1" spans="16:17" ht="6.75" customHeight="1">
      <c r="P1" s="36"/>
      <c r="Q1" s="36"/>
    </row>
    <row r="2" spans="1:20" s="36" customFormat="1" ht="29.25" customHeight="1">
      <c r="A2" s="4" t="s">
        <v>0</v>
      </c>
      <c r="B2" s="59" t="s">
        <v>115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6" customFormat="1" ht="7.5" customHeight="1" thickBot="1">
      <c r="A3"/>
      <c r="B3"/>
      <c r="C3"/>
      <c r="D3" s="1"/>
      <c r="E3"/>
      <c r="F3"/>
      <c r="G3"/>
      <c r="H3"/>
      <c r="I3"/>
      <c r="J3" s="2"/>
      <c r="K3" s="3"/>
      <c r="L3"/>
      <c r="M3"/>
      <c r="N3"/>
      <c r="O3"/>
      <c r="P3"/>
      <c r="Q3"/>
      <c r="R3"/>
      <c r="S3"/>
      <c r="T3"/>
    </row>
    <row r="4" spans="1:20" s="36" customFormat="1" ht="12.75" customHeight="1" thickBot="1">
      <c r="A4" s="60" t="s">
        <v>1</v>
      </c>
      <c r="B4" s="61" t="s">
        <v>34</v>
      </c>
      <c r="C4" s="63" t="s">
        <v>56</v>
      </c>
      <c r="D4" s="65" t="s">
        <v>2</v>
      </c>
      <c r="E4" s="61" t="s">
        <v>35</v>
      </c>
      <c r="F4" s="63" t="s">
        <v>57</v>
      </c>
      <c r="G4" s="65" t="s">
        <v>3</v>
      </c>
      <c r="H4" s="5"/>
      <c r="I4" s="61" t="s">
        <v>36</v>
      </c>
      <c r="J4" s="63" t="s">
        <v>58</v>
      </c>
      <c r="K4" s="70" t="s">
        <v>4</v>
      </c>
      <c r="L4" s="67" t="s">
        <v>5</v>
      </c>
      <c r="M4" s="68"/>
      <c r="N4" s="69"/>
      <c r="O4" s="67" t="s">
        <v>6</v>
      </c>
      <c r="P4" s="68"/>
      <c r="Q4" s="69"/>
      <c r="R4" s="67" t="s">
        <v>7</v>
      </c>
      <c r="S4" s="68"/>
      <c r="T4" s="69"/>
    </row>
    <row r="5" spans="1:21" s="36" customFormat="1" ht="51" customHeight="1">
      <c r="A5" s="60"/>
      <c r="B5" s="62"/>
      <c r="C5" s="64"/>
      <c r="D5" s="66"/>
      <c r="E5" s="62"/>
      <c r="F5" s="64"/>
      <c r="G5" s="66"/>
      <c r="H5" s="5"/>
      <c r="I5" s="62"/>
      <c r="J5" s="64"/>
      <c r="K5" s="71"/>
      <c r="L5" s="42" t="s">
        <v>37</v>
      </c>
      <c r="M5" s="43" t="s">
        <v>59</v>
      </c>
      <c r="N5" s="45" t="s">
        <v>8</v>
      </c>
      <c r="O5" s="42" t="s">
        <v>37</v>
      </c>
      <c r="P5" s="43" t="s">
        <v>59</v>
      </c>
      <c r="Q5" s="45" t="s">
        <v>8</v>
      </c>
      <c r="R5" s="58" t="s">
        <v>37</v>
      </c>
      <c r="S5" s="43" t="s">
        <v>60</v>
      </c>
      <c r="T5" s="44" t="s">
        <v>8</v>
      </c>
      <c r="U5" s="36" t="s">
        <v>0</v>
      </c>
    </row>
    <row r="6" spans="1:20" s="36" customFormat="1" ht="12.75">
      <c r="A6" s="6" t="s">
        <v>9</v>
      </c>
      <c r="B6" s="48">
        <f aca="true" t="shared" si="0" ref="B6:B23">E6+I6</f>
        <v>74788</v>
      </c>
      <c r="C6" s="8">
        <f aca="true" t="shared" si="1" ref="C6:C23">F6+J6</f>
        <v>40510</v>
      </c>
      <c r="D6" s="9">
        <f aca="true" t="shared" si="2" ref="D6:D17">C6/B6*100</f>
        <v>54.166443814515695</v>
      </c>
      <c r="E6" s="7">
        <f>E7+E19</f>
        <v>48953</v>
      </c>
      <c r="F6" s="10">
        <f>F7+F19+F31</f>
        <v>23326</v>
      </c>
      <c r="G6" s="9">
        <f aca="true" t="shared" si="3" ref="G6:G11">F6/E6*100</f>
        <v>47.649786529936875</v>
      </c>
      <c r="H6" s="11"/>
      <c r="I6" s="48">
        <f aca="true" t="shared" si="4" ref="I6:I31">L6+O6+R6</f>
        <v>25835</v>
      </c>
      <c r="J6" s="48">
        <f aca="true" t="shared" si="5" ref="J6:J31">M6+P6+S6</f>
        <v>17184</v>
      </c>
      <c r="K6" s="53">
        <f>J6/I6*100</f>
        <v>66.51441842461777</v>
      </c>
      <c r="L6" s="46">
        <f>L7+L19</f>
        <v>13525</v>
      </c>
      <c r="M6" s="46">
        <f>M7+M19</f>
        <v>9276</v>
      </c>
      <c r="N6" s="47">
        <f>M6/L6*100</f>
        <v>68.58410351201478</v>
      </c>
      <c r="O6" s="46">
        <f>O7+O19</f>
        <v>10124</v>
      </c>
      <c r="P6" s="46">
        <f>P7+P19</f>
        <v>6220</v>
      </c>
      <c r="Q6" s="53">
        <f>P6/O6*100</f>
        <v>61.4381667325168</v>
      </c>
      <c r="R6" s="10">
        <f>R7+R19</f>
        <v>2186</v>
      </c>
      <c r="S6" s="11">
        <f>S7+S19</f>
        <v>1688</v>
      </c>
      <c r="T6" s="53">
        <f>S6/R6*100</f>
        <v>77.21866422689845</v>
      </c>
    </row>
    <row r="7" spans="1:20" s="36" customFormat="1" ht="21" customHeight="1">
      <c r="A7" s="12" t="s">
        <v>10</v>
      </c>
      <c r="B7" s="48">
        <f t="shared" si="0"/>
        <v>56610</v>
      </c>
      <c r="C7" s="8">
        <f t="shared" si="1"/>
        <v>35822</v>
      </c>
      <c r="D7" s="9">
        <f t="shared" si="2"/>
        <v>63.2785726903374</v>
      </c>
      <c r="E7" s="7">
        <f>E8+E9+E12+E17+E18</f>
        <v>35050</v>
      </c>
      <c r="F7" s="10">
        <f>F8+F9+F17+F18</f>
        <v>21480</v>
      </c>
      <c r="G7" s="9">
        <f t="shared" si="3"/>
        <v>61.28388017118402</v>
      </c>
      <c r="H7" s="11"/>
      <c r="I7" s="48">
        <f t="shared" si="4"/>
        <v>21560</v>
      </c>
      <c r="J7" s="48">
        <f t="shared" si="5"/>
        <v>14342</v>
      </c>
      <c r="K7" s="53">
        <f>J7/I7*100</f>
        <v>66.5213358070501</v>
      </c>
      <c r="L7" s="7">
        <f>L8+L9+L12+L17+L18</f>
        <v>11210</v>
      </c>
      <c r="M7" s="7">
        <f>M8+M9+M12+M17+M18</f>
        <v>7675</v>
      </c>
      <c r="N7" s="47">
        <f>M7/L7*100</f>
        <v>68.46565566458519</v>
      </c>
      <c r="O7" s="7">
        <f>O8+O9+O12+O17+O18</f>
        <v>8554</v>
      </c>
      <c r="P7" s="7">
        <f>P8+P9+P12+P17+P18</f>
        <v>5580</v>
      </c>
      <c r="Q7" s="47">
        <f>P7/O7*100</f>
        <v>65.2326397007248</v>
      </c>
      <c r="R7" s="57">
        <f>R8+R9+R12+R17</f>
        <v>1796</v>
      </c>
      <c r="S7" s="10">
        <f>S8+S9+S12+S17+S18</f>
        <v>1087</v>
      </c>
      <c r="T7" s="47">
        <f>S7/R7*100</f>
        <v>60.52338530066815</v>
      </c>
    </row>
    <row r="8" spans="1:20" s="36" customFormat="1" ht="24" customHeight="1">
      <c r="A8" s="6" t="s">
        <v>45</v>
      </c>
      <c r="B8" s="48">
        <f t="shared" si="0"/>
        <v>40857</v>
      </c>
      <c r="C8" s="8">
        <f t="shared" si="1"/>
        <v>24576</v>
      </c>
      <c r="D8" s="9">
        <f t="shared" si="2"/>
        <v>60.1512592701373</v>
      </c>
      <c r="E8" s="7">
        <v>32707</v>
      </c>
      <c r="F8" s="10">
        <v>19661</v>
      </c>
      <c r="G8" s="9">
        <f t="shared" si="3"/>
        <v>60.11251414070382</v>
      </c>
      <c r="H8" s="13"/>
      <c r="I8" s="48">
        <f t="shared" si="4"/>
        <v>8150</v>
      </c>
      <c r="J8" s="10">
        <f t="shared" si="5"/>
        <v>4915</v>
      </c>
      <c r="K8" s="53">
        <f>J8/I8*100</f>
        <v>60.306748466257666</v>
      </c>
      <c r="L8" s="7">
        <v>3950</v>
      </c>
      <c r="M8" s="10">
        <v>2199</v>
      </c>
      <c r="N8" s="47">
        <f>M8/L8*100</f>
        <v>55.67088607594937</v>
      </c>
      <c r="O8" s="7">
        <v>4013</v>
      </c>
      <c r="P8" s="10">
        <v>2610</v>
      </c>
      <c r="Q8" s="47">
        <f>P8/O8*100</f>
        <v>65.03862447047098</v>
      </c>
      <c r="R8" s="7">
        <v>187</v>
      </c>
      <c r="S8" s="10">
        <v>106</v>
      </c>
      <c r="T8" s="47">
        <f>S8/R8*100</f>
        <v>56.68449197860963</v>
      </c>
    </row>
    <row r="9" spans="1:21" s="36" customFormat="1" ht="13.5" customHeight="1">
      <c r="A9" s="6" t="s">
        <v>11</v>
      </c>
      <c r="B9" s="48">
        <f t="shared" si="0"/>
        <v>1709</v>
      </c>
      <c r="C9" s="8">
        <f t="shared" si="1"/>
        <v>1323</v>
      </c>
      <c r="D9" s="9">
        <f t="shared" si="2"/>
        <v>77.41369221767116</v>
      </c>
      <c r="E9" s="7">
        <v>1695</v>
      </c>
      <c r="F9" s="10">
        <v>1306</v>
      </c>
      <c r="G9" s="9">
        <f t="shared" si="3"/>
        <v>77.05014749262537</v>
      </c>
      <c r="H9" s="13"/>
      <c r="I9" s="48">
        <f t="shared" si="4"/>
        <v>14</v>
      </c>
      <c r="J9" s="10">
        <f t="shared" si="5"/>
        <v>17</v>
      </c>
      <c r="K9" s="53">
        <f>J9/I9*100</f>
        <v>121.42857142857142</v>
      </c>
      <c r="L9" s="7"/>
      <c r="M9" s="10"/>
      <c r="N9" s="47"/>
      <c r="O9" s="7">
        <v>14</v>
      </c>
      <c r="P9" s="10">
        <v>17</v>
      </c>
      <c r="Q9" s="47">
        <f>P9/O9*100</f>
        <v>121.42857142857142</v>
      </c>
      <c r="R9" s="7"/>
      <c r="S9" s="10"/>
      <c r="T9" s="47"/>
      <c r="U9" s="36" t="s">
        <v>0</v>
      </c>
    </row>
    <row r="10" spans="1:20" s="36" customFormat="1" ht="25.5" customHeight="1">
      <c r="A10" s="14" t="s">
        <v>12</v>
      </c>
      <c r="B10" s="49">
        <f t="shared" si="0"/>
        <v>1667</v>
      </c>
      <c r="C10" s="16">
        <f t="shared" si="1"/>
        <v>1272</v>
      </c>
      <c r="D10" s="17">
        <f t="shared" si="2"/>
        <v>76.30473905218956</v>
      </c>
      <c r="E10" s="15">
        <v>1667</v>
      </c>
      <c r="F10" s="18">
        <v>1272</v>
      </c>
      <c r="G10" s="17">
        <f t="shared" si="3"/>
        <v>76.30473905218956</v>
      </c>
      <c r="H10" s="13"/>
      <c r="I10" s="49">
        <f t="shared" si="4"/>
        <v>0</v>
      </c>
      <c r="J10" s="18">
        <f t="shared" si="5"/>
        <v>0</v>
      </c>
      <c r="K10" s="53"/>
      <c r="L10" s="15"/>
      <c r="M10" s="10"/>
      <c r="N10" s="47"/>
      <c r="O10" s="7"/>
      <c r="P10" s="10"/>
      <c r="Q10" s="47"/>
      <c r="R10" s="15"/>
      <c r="S10" s="10"/>
      <c r="T10" s="47"/>
    </row>
    <row r="11" spans="1:20" s="36" customFormat="1" ht="11.25" customHeight="1">
      <c r="A11" s="14" t="s">
        <v>13</v>
      </c>
      <c r="B11" s="49">
        <f t="shared" si="0"/>
        <v>42</v>
      </c>
      <c r="C11" s="16">
        <f t="shared" si="1"/>
        <v>51</v>
      </c>
      <c r="D11" s="17">
        <f t="shared" si="2"/>
        <v>121.42857142857142</v>
      </c>
      <c r="E11" s="15">
        <v>28</v>
      </c>
      <c r="F11" s="18">
        <v>34</v>
      </c>
      <c r="G11" s="17">
        <f t="shared" si="3"/>
        <v>121.42857142857142</v>
      </c>
      <c r="H11" s="13"/>
      <c r="I11" s="49">
        <f t="shared" si="4"/>
        <v>14</v>
      </c>
      <c r="J11" s="18">
        <f t="shared" si="5"/>
        <v>17</v>
      </c>
      <c r="K11" s="54">
        <f aca="true" t="shared" si="6" ref="K11:K17">J11/I11*100</f>
        <v>121.42857142857142</v>
      </c>
      <c r="L11" s="15"/>
      <c r="M11" s="10"/>
      <c r="N11" s="47"/>
      <c r="O11" s="15">
        <v>14</v>
      </c>
      <c r="P11" s="18">
        <v>17</v>
      </c>
      <c r="Q11" s="51">
        <f aca="true" t="shared" si="7" ref="Q11:Q17">P11/O11*100</f>
        <v>121.42857142857142</v>
      </c>
      <c r="R11" s="15"/>
      <c r="S11" s="10"/>
      <c r="T11" s="47"/>
    </row>
    <row r="12" spans="1:20" s="36" customFormat="1" ht="13.5" customHeight="1">
      <c r="A12" s="19" t="s">
        <v>14</v>
      </c>
      <c r="B12" s="48">
        <f t="shared" si="0"/>
        <v>13336</v>
      </c>
      <c r="C12" s="8">
        <f t="shared" si="1"/>
        <v>9356</v>
      </c>
      <c r="D12" s="9">
        <f t="shared" si="2"/>
        <v>70.15596880623876</v>
      </c>
      <c r="E12" s="7"/>
      <c r="F12" s="10"/>
      <c r="G12" s="9"/>
      <c r="H12" s="11"/>
      <c r="I12" s="48">
        <f t="shared" si="4"/>
        <v>13336</v>
      </c>
      <c r="J12" s="10">
        <f t="shared" si="5"/>
        <v>9356</v>
      </c>
      <c r="K12" s="53">
        <f t="shared" si="6"/>
        <v>70.15596880623876</v>
      </c>
      <c r="L12" s="7">
        <v>7260</v>
      </c>
      <c r="M12" s="10">
        <v>5476</v>
      </c>
      <c r="N12" s="47">
        <f>M12/L12*100</f>
        <v>75.42699724517907</v>
      </c>
      <c r="O12" s="7">
        <v>4492</v>
      </c>
      <c r="P12" s="10">
        <v>2916</v>
      </c>
      <c r="Q12" s="47">
        <f t="shared" si="7"/>
        <v>64.91540516473731</v>
      </c>
      <c r="R12" s="7">
        <v>1584</v>
      </c>
      <c r="S12" s="10">
        <v>964</v>
      </c>
      <c r="T12" s="47">
        <f aca="true" t="shared" si="8" ref="T12:T17">S12/R12*100</f>
        <v>60.858585858585855</v>
      </c>
    </row>
    <row r="13" spans="1:20" s="36" customFormat="1" ht="12" customHeight="1">
      <c r="A13" s="20" t="s">
        <v>15</v>
      </c>
      <c r="B13" s="49">
        <f t="shared" si="0"/>
        <v>2393</v>
      </c>
      <c r="C13" s="16">
        <f t="shared" si="1"/>
        <v>488</v>
      </c>
      <c r="D13" s="17">
        <f t="shared" si="2"/>
        <v>20.39281236941078</v>
      </c>
      <c r="E13" s="15"/>
      <c r="F13" s="10"/>
      <c r="G13" s="9"/>
      <c r="H13" s="13"/>
      <c r="I13" s="49">
        <f t="shared" si="4"/>
        <v>2393</v>
      </c>
      <c r="J13" s="18">
        <f t="shared" si="5"/>
        <v>488</v>
      </c>
      <c r="K13" s="54">
        <f t="shared" si="6"/>
        <v>20.39281236941078</v>
      </c>
      <c r="L13" s="15">
        <v>1560</v>
      </c>
      <c r="M13" s="18">
        <v>368</v>
      </c>
      <c r="N13" s="51">
        <f>M13/L13*100</f>
        <v>23.589743589743588</v>
      </c>
      <c r="O13" s="15">
        <v>522</v>
      </c>
      <c r="P13" s="18">
        <v>74</v>
      </c>
      <c r="Q13" s="51">
        <f t="shared" si="7"/>
        <v>14.17624521072797</v>
      </c>
      <c r="R13" s="15">
        <v>311</v>
      </c>
      <c r="S13" s="18">
        <v>46</v>
      </c>
      <c r="T13" s="51">
        <f t="shared" si="8"/>
        <v>14.790996784565916</v>
      </c>
    </row>
    <row r="14" spans="1:20" s="38" customFormat="1" ht="11.25" customHeight="1">
      <c r="A14" s="21" t="s">
        <v>16</v>
      </c>
      <c r="B14" s="50">
        <f t="shared" si="0"/>
        <v>10943</v>
      </c>
      <c r="C14" s="23">
        <f t="shared" si="1"/>
        <v>8868</v>
      </c>
      <c r="D14" s="24">
        <f t="shared" si="2"/>
        <v>81.03810655213378</v>
      </c>
      <c r="E14" s="22"/>
      <c r="F14" s="10"/>
      <c r="G14" s="9"/>
      <c r="H14" s="26"/>
      <c r="I14" s="50">
        <f t="shared" si="4"/>
        <v>10943</v>
      </c>
      <c r="J14" s="25">
        <f t="shared" si="5"/>
        <v>8868</v>
      </c>
      <c r="K14" s="55">
        <f t="shared" si="6"/>
        <v>81.03810655213378</v>
      </c>
      <c r="L14" s="22">
        <v>5700</v>
      </c>
      <c r="M14" s="25">
        <v>5108</v>
      </c>
      <c r="N14" s="51">
        <f>M14/L14*100</f>
        <v>89.6140350877193</v>
      </c>
      <c r="O14" s="22">
        <v>3970</v>
      </c>
      <c r="P14" s="25">
        <v>2842</v>
      </c>
      <c r="Q14" s="52">
        <f t="shared" si="7"/>
        <v>71.58690176322419</v>
      </c>
      <c r="R14" s="22">
        <v>1273</v>
      </c>
      <c r="S14" s="25">
        <v>918</v>
      </c>
      <c r="T14" s="52">
        <f t="shared" si="8"/>
        <v>72.11311861743911</v>
      </c>
    </row>
    <row r="15" spans="1:20" s="36" customFormat="1" ht="11.25" customHeight="1">
      <c r="A15" s="20" t="s">
        <v>17</v>
      </c>
      <c r="B15" s="49">
        <f t="shared" si="0"/>
        <v>1651</v>
      </c>
      <c r="C15" s="16">
        <f t="shared" si="1"/>
        <v>1283</v>
      </c>
      <c r="D15" s="17">
        <f t="shared" si="2"/>
        <v>77.71047849788008</v>
      </c>
      <c r="E15" s="15"/>
      <c r="F15" s="10"/>
      <c r="G15" s="9"/>
      <c r="H15" s="13"/>
      <c r="I15" s="49">
        <f t="shared" si="4"/>
        <v>1651</v>
      </c>
      <c r="J15" s="18">
        <f t="shared" si="5"/>
        <v>1283</v>
      </c>
      <c r="K15" s="54">
        <f t="shared" si="6"/>
        <v>77.71047849788008</v>
      </c>
      <c r="L15" s="15">
        <v>300</v>
      </c>
      <c r="M15" s="18">
        <v>157</v>
      </c>
      <c r="N15" s="51">
        <f>M15/L15*100</f>
        <v>52.33333333333333</v>
      </c>
      <c r="O15" s="15">
        <v>928</v>
      </c>
      <c r="P15" s="18">
        <v>1007</v>
      </c>
      <c r="Q15" s="51">
        <f t="shared" si="7"/>
        <v>108.51293103448276</v>
      </c>
      <c r="R15" s="15">
        <v>423</v>
      </c>
      <c r="S15" s="18">
        <v>119</v>
      </c>
      <c r="T15" s="51">
        <f t="shared" si="8"/>
        <v>28.132387706855795</v>
      </c>
    </row>
    <row r="16" spans="1:20" s="36" customFormat="1" ht="11.25" customHeight="1">
      <c r="A16" s="20" t="s">
        <v>18</v>
      </c>
      <c r="B16" s="49">
        <f t="shared" si="0"/>
        <v>9292</v>
      </c>
      <c r="C16" s="16">
        <f t="shared" si="1"/>
        <v>7585</v>
      </c>
      <c r="D16" s="17">
        <f t="shared" si="2"/>
        <v>81.62935858803272</v>
      </c>
      <c r="E16" s="15"/>
      <c r="F16" s="10"/>
      <c r="G16" s="9"/>
      <c r="H16" s="13"/>
      <c r="I16" s="49">
        <f t="shared" si="4"/>
        <v>9292</v>
      </c>
      <c r="J16" s="18">
        <f t="shared" si="5"/>
        <v>7585</v>
      </c>
      <c r="K16" s="54">
        <f t="shared" si="6"/>
        <v>81.62935858803272</v>
      </c>
      <c r="L16" s="15">
        <v>5400</v>
      </c>
      <c r="M16" s="18">
        <v>4951</v>
      </c>
      <c r="N16" s="51">
        <f>M16/L16*100</f>
        <v>91.68518518518518</v>
      </c>
      <c r="O16" s="15">
        <v>3042</v>
      </c>
      <c r="P16" s="18">
        <v>1835</v>
      </c>
      <c r="Q16" s="51">
        <f t="shared" si="7"/>
        <v>60.32215647600263</v>
      </c>
      <c r="R16" s="15">
        <v>850</v>
      </c>
      <c r="S16" s="18">
        <v>799</v>
      </c>
      <c r="T16" s="51">
        <f t="shared" si="8"/>
        <v>94</v>
      </c>
    </row>
    <row r="17" spans="1:20" s="36" customFormat="1" ht="12" customHeight="1">
      <c r="A17" s="19" t="s">
        <v>19</v>
      </c>
      <c r="B17" s="48">
        <f t="shared" si="0"/>
        <v>708</v>
      </c>
      <c r="C17" s="8">
        <f t="shared" si="1"/>
        <v>559</v>
      </c>
      <c r="D17" s="9">
        <f t="shared" si="2"/>
        <v>78.954802259887</v>
      </c>
      <c r="E17" s="7">
        <v>648</v>
      </c>
      <c r="F17" s="10">
        <v>509</v>
      </c>
      <c r="G17" s="9">
        <f>F17/E17*100</f>
        <v>78.5493827160494</v>
      </c>
      <c r="H17" s="13"/>
      <c r="I17" s="48">
        <f t="shared" si="4"/>
        <v>60</v>
      </c>
      <c r="J17" s="10">
        <f t="shared" si="5"/>
        <v>50</v>
      </c>
      <c r="K17" s="53">
        <f t="shared" si="6"/>
        <v>83.33333333333334</v>
      </c>
      <c r="L17" s="15"/>
      <c r="M17" s="10"/>
      <c r="N17" s="47"/>
      <c r="O17" s="7">
        <v>35</v>
      </c>
      <c r="P17" s="10">
        <v>33</v>
      </c>
      <c r="Q17" s="47">
        <f t="shared" si="7"/>
        <v>94.28571428571428</v>
      </c>
      <c r="R17" s="7">
        <v>25</v>
      </c>
      <c r="S17" s="10">
        <v>17</v>
      </c>
      <c r="T17" s="47">
        <f t="shared" si="8"/>
        <v>68</v>
      </c>
    </row>
    <row r="18" spans="1:20" s="39" customFormat="1" ht="24.75" customHeight="1">
      <c r="A18" s="19" t="s">
        <v>20</v>
      </c>
      <c r="B18" s="48">
        <f t="shared" si="0"/>
        <v>0</v>
      </c>
      <c r="C18" s="8">
        <f t="shared" si="1"/>
        <v>8</v>
      </c>
      <c r="D18" s="9"/>
      <c r="E18" s="7"/>
      <c r="F18" s="10">
        <v>4</v>
      </c>
      <c r="G18" s="9"/>
      <c r="H18" s="11"/>
      <c r="I18" s="48">
        <f t="shared" si="4"/>
        <v>0</v>
      </c>
      <c r="J18" s="10">
        <f t="shared" si="5"/>
        <v>4</v>
      </c>
      <c r="K18" s="53"/>
      <c r="L18" s="7"/>
      <c r="M18" s="10"/>
      <c r="N18" s="47"/>
      <c r="O18" s="7"/>
      <c r="P18" s="10">
        <v>4</v>
      </c>
      <c r="Q18" s="47"/>
      <c r="R18" s="7"/>
      <c r="S18" s="10"/>
      <c r="T18" s="47"/>
    </row>
    <row r="19" spans="1:20" s="36" customFormat="1" ht="22.5" customHeight="1">
      <c r="A19" s="12" t="s">
        <v>21</v>
      </c>
      <c r="B19" s="48">
        <f t="shared" si="0"/>
        <v>18178</v>
      </c>
      <c r="C19" s="8">
        <f t="shared" si="1"/>
        <v>4688</v>
      </c>
      <c r="D19" s="9">
        <f>C19/B19*100</f>
        <v>25.789415777313234</v>
      </c>
      <c r="E19" s="7">
        <f>E20+E26+E27+E28+E29+E30+E31+E32</f>
        <v>13903</v>
      </c>
      <c r="F19" s="10">
        <f>F20+F26+F27+F28+F29+F30+F31+F32</f>
        <v>1846</v>
      </c>
      <c r="G19" s="9">
        <f>F19/E19*100</f>
        <v>13.277709846795654</v>
      </c>
      <c r="H19" s="11"/>
      <c r="I19" s="48">
        <f t="shared" si="4"/>
        <v>4275</v>
      </c>
      <c r="J19" s="10">
        <f t="shared" si="5"/>
        <v>2842</v>
      </c>
      <c r="K19" s="53">
        <f>J19/I19*100</f>
        <v>66.47953216374269</v>
      </c>
      <c r="L19" s="7">
        <f>L20+L26+L29</f>
        <v>2315</v>
      </c>
      <c r="M19" s="7">
        <v>1601</v>
      </c>
      <c r="N19" s="47">
        <f>M19/L19*100</f>
        <v>69.15766738660906</v>
      </c>
      <c r="O19" s="7">
        <f>O20+O26+O27+O28+O29+O30+O30+O31+O32</f>
        <v>1570</v>
      </c>
      <c r="P19" s="7">
        <v>640</v>
      </c>
      <c r="Q19" s="47">
        <f>P19/O19*100</f>
        <v>40.76433121019109</v>
      </c>
      <c r="R19" s="7">
        <f>R20+R26+R27+R28+R29+R30+R31+R32</f>
        <v>390</v>
      </c>
      <c r="S19" s="7">
        <v>601</v>
      </c>
      <c r="T19" s="47">
        <f>S19/R19*100</f>
        <v>154.10256410256412</v>
      </c>
    </row>
    <row r="20" spans="1:20" s="36" customFormat="1" ht="33" customHeight="1">
      <c r="A20" s="19" t="s">
        <v>22</v>
      </c>
      <c r="B20" s="48">
        <f t="shared" si="0"/>
        <v>8794</v>
      </c>
      <c r="C20" s="8">
        <f t="shared" si="1"/>
        <v>5944</v>
      </c>
      <c r="D20" s="9">
        <f>C20/B20*100</f>
        <v>67.59153968614964</v>
      </c>
      <c r="E20" s="7">
        <f>E22+E23+E25</f>
        <v>5254</v>
      </c>
      <c r="F20" s="10">
        <v>3760</v>
      </c>
      <c r="G20" s="9">
        <f>F20/E20*100</f>
        <v>71.56452226874762</v>
      </c>
      <c r="H20" s="11"/>
      <c r="I20" s="48">
        <f t="shared" si="4"/>
        <v>3540</v>
      </c>
      <c r="J20" s="10">
        <f t="shared" si="5"/>
        <v>2184</v>
      </c>
      <c r="K20" s="53">
        <f>J20/I20*100</f>
        <v>61.694915254237294</v>
      </c>
      <c r="L20" s="7">
        <v>1900</v>
      </c>
      <c r="M20" s="7">
        <v>1277</v>
      </c>
      <c r="N20" s="47">
        <f>M20/L20*100</f>
        <v>67.21052631578948</v>
      </c>
      <c r="O20" s="7">
        <v>1500</v>
      </c>
      <c r="P20" s="10">
        <v>599</v>
      </c>
      <c r="Q20" s="47">
        <f>P20/O20*100</f>
        <v>39.93333333333333</v>
      </c>
      <c r="R20" s="7">
        <v>140</v>
      </c>
      <c r="S20" s="10">
        <v>308</v>
      </c>
      <c r="T20" s="47" t="s">
        <v>38</v>
      </c>
    </row>
    <row r="21" spans="1:20" s="36" customFormat="1" ht="12" customHeight="1">
      <c r="A21" s="20" t="s">
        <v>23</v>
      </c>
      <c r="B21" s="48">
        <f t="shared" si="0"/>
        <v>0</v>
      </c>
      <c r="C21" s="8">
        <f t="shared" si="1"/>
        <v>1</v>
      </c>
      <c r="D21" s="9"/>
      <c r="E21" s="15"/>
      <c r="F21" s="18">
        <v>1</v>
      </c>
      <c r="G21" s="9"/>
      <c r="H21" s="11"/>
      <c r="I21" s="49">
        <f t="shared" si="4"/>
        <v>0</v>
      </c>
      <c r="J21" s="18">
        <f t="shared" si="5"/>
        <v>0</v>
      </c>
      <c r="K21" s="53"/>
      <c r="L21" s="7"/>
      <c r="M21" s="10"/>
      <c r="N21" s="47"/>
      <c r="O21" s="7"/>
      <c r="P21" s="10"/>
      <c r="Q21" s="47"/>
      <c r="R21" s="7"/>
      <c r="S21" s="10"/>
      <c r="T21" s="47"/>
    </row>
    <row r="22" spans="1:20" s="36" customFormat="1" ht="89.25" customHeight="1">
      <c r="A22" s="20" t="s">
        <v>24</v>
      </c>
      <c r="B22" s="49">
        <f t="shared" si="0"/>
        <v>6780</v>
      </c>
      <c r="C22" s="16">
        <f t="shared" si="1"/>
        <v>4236</v>
      </c>
      <c r="D22" s="17">
        <f>C22/B22*100</f>
        <v>62.477876106194685</v>
      </c>
      <c r="E22" s="15">
        <v>3390</v>
      </c>
      <c r="F22" s="18">
        <v>2052</v>
      </c>
      <c r="G22" s="17">
        <f>F22/E22*100</f>
        <v>60.53097345132743</v>
      </c>
      <c r="H22" s="13"/>
      <c r="I22" s="49">
        <f t="shared" si="4"/>
        <v>3390</v>
      </c>
      <c r="J22" s="18">
        <f t="shared" si="5"/>
        <v>2184</v>
      </c>
      <c r="K22" s="54">
        <f>J22/I22*100</f>
        <v>64.42477876106196</v>
      </c>
      <c r="L22" s="15">
        <v>1750</v>
      </c>
      <c r="M22" s="18">
        <v>1144</v>
      </c>
      <c r="N22" s="51">
        <f>M22/L22*100</f>
        <v>65.37142857142857</v>
      </c>
      <c r="O22" s="15">
        <v>1500</v>
      </c>
      <c r="P22" s="18">
        <v>732</v>
      </c>
      <c r="Q22" s="51">
        <f>P22/O22*100</f>
        <v>48.8</v>
      </c>
      <c r="R22" s="15">
        <v>140</v>
      </c>
      <c r="S22" s="18">
        <v>308</v>
      </c>
      <c r="T22" s="51" t="s">
        <v>38</v>
      </c>
    </row>
    <row r="23" spans="1:20" s="36" customFormat="1" ht="88.5" customHeight="1">
      <c r="A23" s="20" t="s">
        <v>25</v>
      </c>
      <c r="B23" s="49">
        <f t="shared" si="0"/>
        <v>1950</v>
      </c>
      <c r="C23" s="16">
        <f t="shared" si="1"/>
        <v>1776</v>
      </c>
      <c r="D23" s="17">
        <f>C23/B23*100</f>
        <v>91.07692307692308</v>
      </c>
      <c r="E23" s="15">
        <v>1800</v>
      </c>
      <c r="F23" s="18">
        <v>1643</v>
      </c>
      <c r="G23" s="17">
        <f>F23/E23*100</f>
        <v>91.27777777777779</v>
      </c>
      <c r="H23" s="13"/>
      <c r="I23" s="49">
        <f t="shared" si="4"/>
        <v>150</v>
      </c>
      <c r="J23" s="18">
        <f t="shared" si="5"/>
        <v>133</v>
      </c>
      <c r="K23" s="54">
        <f>J23/I23*100</f>
        <v>88.66666666666667</v>
      </c>
      <c r="L23" s="15">
        <v>150</v>
      </c>
      <c r="M23" s="18">
        <v>133</v>
      </c>
      <c r="N23" s="51">
        <f>M23/L23*100</f>
        <v>88.66666666666667</v>
      </c>
      <c r="O23" s="15"/>
      <c r="P23" s="18"/>
      <c r="Q23" s="47"/>
      <c r="R23" s="15"/>
      <c r="S23" s="18"/>
      <c r="T23" s="47"/>
    </row>
    <row r="24" spans="1:20" s="36" customFormat="1" ht="20.25" customHeight="1">
      <c r="A24" s="20" t="s">
        <v>44</v>
      </c>
      <c r="B24" s="49">
        <v>100</v>
      </c>
      <c r="C24" s="16"/>
      <c r="D24" s="17"/>
      <c r="E24" s="15"/>
      <c r="F24" s="18"/>
      <c r="G24" s="17"/>
      <c r="H24" s="13"/>
      <c r="I24" s="49">
        <f t="shared" si="4"/>
        <v>0</v>
      </c>
      <c r="J24" s="18">
        <f t="shared" si="5"/>
        <v>0</v>
      </c>
      <c r="K24" s="54"/>
      <c r="L24" s="15"/>
      <c r="M24" s="18"/>
      <c r="N24" s="51"/>
      <c r="O24" s="15"/>
      <c r="P24" s="18"/>
      <c r="Q24" s="47"/>
      <c r="R24" s="15"/>
      <c r="S24" s="18"/>
      <c r="T24" s="47"/>
    </row>
    <row r="25" spans="1:20" s="36" customFormat="1" ht="13.5" customHeight="1">
      <c r="A25" s="20" t="s">
        <v>26</v>
      </c>
      <c r="B25" s="49">
        <f aca="true" t="shared" si="9" ref="B25:C32">E25+I25</f>
        <v>64</v>
      </c>
      <c r="C25" s="16">
        <f t="shared" si="9"/>
        <v>64</v>
      </c>
      <c r="D25" s="17">
        <f aca="true" t="shared" si="10" ref="D25:D30">C25/B25*100</f>
        <v>100</v>
      </c>
      <c r="E25" s="15">
        <v>64</v>
      </c>
      <c r="F25" s="18">
        <v>64</v>
      </c>
      <c r="G25" s="17">
        <f>F25/E25*100</f>
        <v>100</v>
      </c>
      <c r="H25" s="13"/>
      <c r="I25" s="49">
        <f t="shared" si="4"/>
        <v>0</v>
      </c>
      <c r="J25" s="18">
        <f t="shared" si="5"/>
        <v>0</v>
      </c>
      <c r="K25" s="53"/>
      <c r="L25" s="15"/>
      <c r="M25" s="10"/>
      <c r="N25" s="47"/>
      <c r="O25" s="15"/>
      <c r="P25" s="18"/>
      <c r="Q25" s="47"/>
      <c r="R25" s="15"/>
      <c r="S25" s="18"/>
      <c r="T25" s="47"/>
    </row>
    <row r="26" spans="1:20" s="36" customFormat="1" ht="13.5" customHeight="1">
      <c r="A26" s="19" t="s">
        <v>27</v>
      </c>
      <c r="B26" s="48">
        <f t="shared" si="9"/>
        <v>100</v>
      </c>
      <c r="C26" s="8">
        <f t="shared" si="9"/>
        <v>212</v>
      </c>
      <c r="D26" s="9">
        <f t="shared" si="10"/>
        <v>212</v>
      </c>
      <c r="E26" s="7"/>
      <c r="F26" s="10">
        <v>136</v>
      </c>
      <c r="G26" s="9"/>
      <c r="H26" s="13"/>
      <c r="I26" s="48">
        <f t="shared" si="4"/>
        <v>100</v>
      </c>
      <c r="J26" s="10">
        <f t="shared" si="5"/>
        <v>76</v>
      </c>
      <c r="K26" s="53">
        <f>J26/I26*100</f>
        <v>76</v>
      </c>
      <c r="L26" s="7">
        <v>100</v>
      </c>
      <c r="M26" s="10">
        <v>76</v>
      </c>
      <c r="N26" s="47">
        <f>M26/L26*100</f>
        <v>76</v>
      </c>
      <c r="O26" s="15"/>
      <c r="P26" s="18"/>
      <c r="Q26" s="47"/>
      <c r="R26" s="15"/>
      <c r="S26" s="18"/>
      <c r="T26" s="47"/>
    </row>
    <row r="27" spans="1:20" s="39" customFormat="1" ht="21" customHeight="1">
      <c r="A27" s="19" t="s">
        <v>28</v>
      </c>
      <c r="B27" s="48">
        <f t="shared" si="9"/>
        <v>1597</v>
      </c>
      <c r="C27" s="8">
        <f t="shared" si="9"/>
        <v>1059</v>
      </c>
      <c r="D27" s="9">
        <f t="shared" si="10"/>
        <v>66.31183469004384</v>
      </c>
      <c r="E27" s="7">
        <v>1597</v>
      </c>
      <c r="F27" s="10">
        <v>1059</v>
      </c>
      <c r="G27" s="9">
        <f>F27/E27*100</f>
        <v>66.31183469004384</v>
      </c>
      <c r="H27" s="11"/>
      <c r="I27" s="49">
        <f t="shared" si="4"/>
        <v>0</v>
      </c>
      <c r="J27" s="18">
        <f t="shared" si="5"/>
        <v>0</v>
      </c>
      <c r="K27" s="53"/>
      <c r="L27" s="7"/>
      <c r="M27" s="10"/>
      <c r="N27" s="47"/>
      <c r="O27" s="7"/>
      <c r="P27" s="10"/>
      <c r="Q27" s="47"/>
      <c r="R27" s="7"/>
      <c r="S27" s="10"/>
      <c r="T27" s="47"/>
    </row>
    <row r="28" spans="1:20" s="36" customFormat="1" ht="30.75" customHeight="1">
      <c r="A28" s="19" t="s">
        <v>29</v>
      </c>
      <c r="B28" s="48">
        <f t="shared" si="9"/>
        <v>4766</v>
      </c>
      <c r="C28" s="8">
        <f t="shared" si="9"/>
        <v>3847</v>
      </c>
      <c r="D28" s="9">
        <f t="shared" si="10"/>
        <v>80.71758287872429</v>
      </c>
      <c r="E28" s="7">
        <v>4766</v>
      </c>
      <c r="F28" s="10">
        <v>3847</v>
      </c>
      <c r="G28" s="9">
        <f>F28/E28*100</f>
        <v>80.71758287872429</v>
      </c>
      <c r="H28" s="11"/>
      <c r="I28" s="49">
        <f t="shared" si="4"/>
        <v>0</v>
      </c>
      <c r="J28" s="18">
        <f t="shared" si="5"/>
        <v>0</v>
      </c>
      <c r="K28" s="53"/>
      <c r="L28" s="7"/>
      <c r="M28" s="10"/>
      <c r="N28" s="47"/>
      <c r="O28" s="7"/>
      <c r="P28" s="10"/>
      <c r="Q28" s="47"/>
      <c r="R28" s="7"/>
      <c r="S28" s="10"/>
      <c r="T28" s="47"/>
    </row>
    <row r="29" spans="1:20" s="36" customFormat="1" ht="21.75" customHeight="1">
      <c r="A29" s="19" t="s">
        <v>30</v>
      </c>
      <c r="B29" s="48">
        <f t="shared" si="9"/>
        <v>1620</v>
      </c>
      <c r="C29" s="8">
        <f t="shared" si="9"/>
        <v>1164</v>
      </c>
      <c r="D29" s="9">
        <f t="shared" si="10"/>
        <v>71.85185185185186</v>
      </c>
      <c r="E29" s="7">
        <v>985</v>
      </c>
      <c r="F29" s="10">
        <v>582</v>
      </c>
      <c r="G29" s="9">
        <f>F29/E29*100</f>
        <v>59.08629441624365</v>
      </c>
      <c r="H29" s="27" t="e">
        <f>F29/#REF!*100</f>
        <v>#REF!</v>
      </c>
      <c r="I29" s="48">
        <f t="shared" si="4"/>
        <v>635</v>
      </c>
      <c r="J29" s="10">
        <f t="shared" si="5"/>
        <v>582</v>
      </c>
      <c r="K29" s="53">
        <f>J29/I29*100</f>
        <v>91.65354330708662</v>
      </c>
      <c r="L29" s="7">
        <v>315</v>
      </c>
      <c r="M29" s="10">
        <v>248</v>
      </c>
      <c r="N29" s="47">
        <f>M29/L29*100</f>
        <v>78.73015873015873</v>
      </c>
      <c r="O29" s="7">
        <v>70</v>
      </c>
      <c r="P29" s="10">
        <v>41</v>
      </c>
      <c r="Q29" s="47">
        <f>P29/O29*100</f>
        <v>58.57142857142858</v>
      </c>
      <c r="R29" s="7">
        <v>250</v>
      </c>
      <c r="S29" s="10">
        <v>293</v>
      </c>
      <c r="T29" s="47">
        <f>S29/R29*100</f>
        <v>117.19999999999999</v>
      </c>
    </row>
    <row r="30" spans="1:20" s="36" customFormat="1" ht="21" customHeight="1">
      <c r="A30" s="19" t="s">
        <v>31</v>
      </c>
      <c r="B30" s="48">
        <f t="shared" si="9"/>
        <v>1301</v>
      </c>
      <c r="C30" s="8">
        <f t="shared" si="9"/>
        <v>1015</v>
      </c>
      <c r="D30" s="9">
        <f t="shared" si="10"/>
        <v>78.01691006917756</v>
      </c>
      <c r="E30" s="7">
        <v>1301</v>
      </c>
      <c r="F30" s="10">
        <v>1015</v>
      </c>
      <c r="G30" s="9">
        <f>F30/E30*100</f>
        <v>78.01691006917756</v>
      </c>
      <c r="H30" s="13"/>
      <c r="I30" s="49">
        <f t="shared" si="4"/>
        <v>0</v>
      </c>
      <c r="J30" s="10">
        <f t="shared" si="5"/>
        <v>0</v>
      </c>
      <c r="K30" s="53"/>
      <c r="L30" s="15"/>
      <c r="M30" s="10"/>
      <c r="N30" s="47"/>
      <c r="O30" s="15"/>
      <c r="P30" s="18"/>
      <c r="Q30" s="47"/>
      <c r="R30" s="15"/>
      <c r="S30" s="18"/>
      <c r="T30" s="47"/>
    </row>
    <row r="31" spans="1:20" s="39" customFormat="1" ht="13.5" customHeight="1">
      <c r="A31" s="19" t="s">
        <v>32</v>
      </c>
      <c r="B31" s="48">
        <f t="shared" si="9"/>
        <v>0</v>
      </c>
      <c r="C31" s="8">
        <f t="shared" si="9"/>
        <v>0</v>
      </c>
      <c r="D31" s="9"/>
      <c r="E31" s="7"/>
      <c r="F31" s="10"/>
      <c r="G31" s="9"/>
      <c r="H31" s="11"/>
      <c r="I31" s="49">
        <f t="shared" si="4"/>
        <v>0</v>
      </c>
      <c r="J31" s="18">
        <f t="shared" si="5"/>
        <v>0</v>
      </c>
      <c r="K31" s="53"/>
      <c r="L31" s="7"/>
      <c r="M31" s="10"/>
      <c r="N31" s="47"/>
      <c r="O31" s="7"/>
      <c r="P31" s="10"/>
      <c r="Q31" s="47"/>
      <c r="R31" s="7"/>
      <c r="S31" s="10"/>
      <c r="T31" s="47"/>
    </row>
    <row r="32" spans="1:20" s="36" customFormat="1" ht="13.5" customHeight="1">
      <c r="A32" s="28" t="s">
        <v>33</v>
      </c>
      <c r="B32" s="48">
        <f t="shared" si="9"/>
        <v>0</v>
      </c>
      <c r="C32" s="8">
        <f t="shared" si="9"/>
        <v>-8553</v>
      </c>
      <c r="D32" s="9"/>
      <c r="E32" s="15"/>
      <c r="F32" s="10">
        <v>-8553</v>
      </c>
      <c r="G32" s="9"/>
      <c r="H32" s="13"/>
      <c r="I32" s="49">
        <f>L32+O32+R32</f>
        <v>0</v>
      </c>
      <c r="J32" s="10"/>
      <c r="K32" s="53"/>
      <c r="L32" s="15"/>
      <c r="M32" s="10"/>
      <c r="N32" s="53"/>
      <c r="O32" s="56"/>
      <c r="P32" s="18"/>
      <c r="Q32" s="47"/>
      <c r="R32" s="15"/>
      <c r="S32" s="18"/>
      <c r="T32" s="47"/>
    </row>
    <row r="33" spans="1:20" s="36" customFormat="1" ht="12.75">
      <c r="A33" s="29"/>
      <c r="B33" s="29"/>
      <c r="C33" s="30"/>
      <c r="D33" s="31"/>
      <c r="E33" s="29"/>
      <c r="F33" s="29"/>
      <c r="G33" s="32"/>
      <c r="H33" s="29"/>
      <c r="I33" s="29"/>
      <c r="J33" s="33"/>
      <c r="K33" s="34"/>
      <c r="L33" s="29"/>
      <c r="M33" s="40"/>
      <c r="N33" s="41"/>
      <c r="O33" s="29"/>
      <c r="P33" s="29"/>
      <c r="Q33" s="29"/>
      <c r="R33" s="29"/>
      <c r="S33" s="29"/>
      <c r="T33" s="29"/>
    </row>
    <row r="34" spans="1:20" s="36" customFormat="1" ht="12.75">
      <c r="A34" s="29"/>
      <c r="B34" s="29"/>
      <c r="C34" s="30"/>
      <c r="D34" s="35"/>
      <c r="E34" s="29"/>
      <c r="F34" s="29"/>
      <c r="G34" s="32"/>
      <c r="H34" s="29"/>
      <c r="I34" s="29"/>
      <c r="J34" s="33"/>
      <c r="K34" s="34"/>
      <c r="L34" s="29"/>
      <c r="M34" s="40"/>
      <c r="N34" s="41"/>
      <c r="O34" s="29"/>
      <c r="P34" s="29"/>
      <c r="Q34" s="29"/>
      <c r="R34" s="29"/>
      <c r="S34" s="29"/>
      <c r="T34" s="29"/>
    </row>
    <row r="35" spans="1:20" s="36" customFormat="1" ht="12.75">
      <c r="A35" s="29"/>
      <c r="B35" s="29"/>
      <c r="C35" s="29"/>
      <c r="D35" s="35"/>
      <c r="E35" s="29"/>
      <c r="F35" s="29"/>
      <c r="G35" s="32"/>
      <c r="H35" s="29"/>
      <c r="I35" s="29"/>
      <c r="J35" s="33"/>
      <c r="K35" s="34"/>
      <c r="L35" s="29"/>
      <c r="M35" s="40"/>
      <c r="N35" s="41"/>
      <c r="O35" s="29"/>
      <c r="P35" s="29"/>
      <c r="Q35" s="29"/>
      <c r="R35" s="29"/>
      <c r="S35" s="29"/>
      <c r="T35" s="29"/>
    </row>
    <row r="36" spans="1:20" s="36" customFormat="1" ht="12.75">
      <c r="A36" s="29"/>
      <c r="B36" s="29"/>
      <c r="C36" s="29"/>
      <c r="D36" s="35"/>
      <c r="E36" s="29"/>
      <c r="F36" s="29"/>
      <c r="G36" s="32"/>
      <c r="H36" s="29"/>
      <c r="I36" s="29"/>
      <c r="J36" s="33"/>
      <c r="K36" s="34"/>
      <c r="L36" s="29"/>
      <c r="M36" s="40"/>
      <c r="N36" s="41"/>
      <c r="O36" s="29"/>
      <c r="P36" s="29"/>
      <c r="Q36" s="29"/>
      <c r="R36" s="29"/>
      <c r="S36" s="29"/>
      <c r="T36" s="29"/>
    </row>
    <row r="37" spans="1:20" s="36" customFormat="1" ht="12.75">
      <c r="A37" s="29"/>
      <c r="B37" s="29"/>
      <c r="C37" s="29"/>
      <c r="D37" s="35"/>
      <c r="E37" s="29"/>
      <c r="F37" s="29"/>
      <c r="G37" s="32"/>
      <c r="H37" s="29"/>
      <c r="I37" s="29"/>
      <c r="J37" s="33"/>
      <c r="K37" s="34"/>
      <c r="L37" s="29"/>
      <c r="M37" s="40"/>
      <c r="N37" s="41"/>
      <c r="O37" s="29"/>
      <c r="P37" s="29"/>
      <c r="Q37" s="29"/>
      <c r="R37" s="29"/>
      <c r="S37" s="29"/>
      <c r="T37" s="29"/>
    </row>
    <row r="38" spans="1:20" s="36" customFormat="1" ht="12.75">
      <c r="A38" s="29"/>
      <c r="B38" s="29"/>
      <c r="C38" s="29"/>
      <c r="D38" s="35"/>
      <c r="E38" s="29"/>
      <c r="F38" s="29"/>
      <c r="G38" s="32"/>
      <c r="H38" s="29"/>
      <c r="I38" s="29"/>
      <c r="J38" s="33"/>
      <c r="K38" s="34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29"/>
      <c r="B39" s="29"/>
      <c r="C39" s="29"/>
      <c r="D39" s="35"/>
      <c r="E39" s="29"/>
      <c r="F39" s="29"/>
      <c r="G39" s="32"/>
      <c r="H39" s="29"/>
      <c r="I39" s="29"/>
      <c r="J39" s="33"/>
      <c r="K39" s="34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/>
      <c r="B40" s="29"/>
      <c r="C40" s="29"/>
      <c r="D40" s="35"/>
      <c r="E40" s="29"/>
      <c r="F40" s="29"/>
      <c r="G40" s="32"/>
      <c r="H40" s="29"/>
      <c r="I40" s="29"/>
      <c r="J40" s="33"/>
      <c r="K40" s="34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/>
      <c r="B41" s="29"/>
      <c r="C41" s="29"/>
      <c r="D41" s="35"/>
      <c r="E41" s="29"/>
      <c r="F41" s="29"/>
      <c r="G41" s="32"/>
      <c r="H41" s="29"/>
      <c r="I41" s="29"/>
      <c r="J41" s="33"/>
      <c r="K41" s="34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/>
      <c r="B42" s="29"/>
      <c r="C42" s="29"/>
      <c r="D42" s="35"/>
      <c r="E42" s="29"/>
      <c r="F42" s="29"/>
      <c r="G42" s="32"/>
      <c r="H42" s="29"/>
      <c r="I42" s="29"/>
      <c r="J42" s="33"/>
      <c r="K42" s="34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/>
      <c r="B43" s="29"/>
      <c r="C43" s="29"/>
      <c r="D43" s="35"/>
      <c r="E43" s="29"/>
      <c r="F43" s="29"/>
      <c r="G43" s="32"/>
      <c r="H43" s="29"/>
      <c r="I43" s="29"/>
      <c r="J43" s="33"/>
      <c r="K43" s="34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35"/>
      <c r="E44" s="29"/>
      <c r="F44" s="29"/>
      <c r="G44" s="29"/>
      <c r="H44" s="29"/>
      <c r="I44" s="29"/>
      <c r="J44" s="33"/>
      <c r="K44" s="34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29"/>
      <c r="B45" s="29"/>
      <c r="C45" s="29"/>
      <c r="D45" s="35"/>
      <c r="E45" s="29"/>
      <c r="F45" s="29"/>
      <c r="G45" s="29"/>
      <c r="H45" s="29"/>
      <c r="I45" s="29"/>
      <c r="J45" s="33"/>
      <c r="K45" s="34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29"/>
      <c r="B46" s="29"/>
      <c r="C46" s="29"/>
      <c r="D46" s="35"/>
      <c r="E46" s="29"/>
      <c r="F46" s="29"/>
      <c r="G46" s="29"/>
      <c r="H46" s="29"/>
      <c r="I46" s="29"/>
      <c r="J46" s="33"/>
      <c r="K46" s="34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9"/>
      <c r="B47" s="29"/>
      <c r="C47" s="29"/>
      <c r="D47" s="35"/>
      <c r="E47" s="29"/>
      <c r="F47" s="29"/>
      <c r="G47" s="29"/>
      <c r="H47" s="29"/>
      <c r="I47" s="29"/>
      <c r="J47" s="33"/>
      <c r="K47" s="34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9"/>
      <c r="B48" s="29"/>
      <c r="C48" s="29"/>
      <c r="D48" s="35"/>
      <c r="E48" s="29"/>
      <c r="F48" s="29"/>
      <c r="G48" s="29"/>
      <c r="H48" s="29"/>
      <c r="I48" s="29"/>
      <c r="J48" s="33"/>
      <c r="K48" s="34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29"/>
      <c r="B49" s="29"/>
      <c r="C49" s="29"/>
      <c r="D49" s="35"/>
      <c r="E49" s="29"/>
      <c r="F49" s="29"/>
      <c r="G49" s="29"/>
      <c r="H49" s="29"/>
      <c r="I49" s="29"/>
      <c r="J49" s="33"/>
      <c r="K49" s="34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29"/>
      <c r="B50" s="29"/>
      <c r="C50" s="29"/>
      <c r="D50" s="35"/>
      <c r="E50" s="29"/>
      <c r="F50" s="29"/>
      <c r="G50" s="29"/>
      <c r="H50" s="29"/>
      <c r="I50" s="29"/>
      <c r="J50" s="33"/>
      <c r="K50" s="34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29"/>
      <c r="B51" s="29"/>
      <c r="C51" s="29"/>
      <c r="D51" s="35"/>
      <c r="E51" s="29"/>
      <c r="F51" s="29"/>
      <c r="G51" s="29"/>
      <c r="H51" s="29"/>
      <c r="I51" s="29"/>
      <c r="J51" s="33"/>
      <c r="K51" s="34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35"/>
      <c r="E52" s="29"/>
      <c r="F52" s="29"/>
      <c r="G52" s="29"/>
      <c r="H52" s="29"/>
      <c r="I52" s="29"/>
      <c r="J52" s="33"/>
      <c r="K52" s="34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35"/>
      <c r="E53" s="29"/>
      <c r="F53" s="29"/>
      <c r="G53" s="29"/>
      <c r="H53" s="29"/>
      <c r="I53" s="29"/>
      <c r="J53" s="33"/>
      <c r="K53" s="34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29"/>
      <c r="D54" s="35"/>
      <c r="E54" s="29"/>
      <c r="F54" s="29"/>
      <c r="G54" s="29"/>
      <c r="H54" s="29"/>
      <c r="I54" s="29"/>
      <c r="J54" s="33"/>
      <c r="K54" s="34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35"/>
      <c r="E55" s="29"/>
      <c r="F55" s="29"/>
      <c r="G55" s="29"/>
      <c r="H55" s="29"/>
      <c r="I55" s="29"/>
      <c r="J55" s="33"/>
      <c r="K55" s="34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29"/>
      <c r="C56" s="29"/>
      <c r="D56" s="35"/>
      <c r="E56" s="29"/>
      <c r="F56" s="29"/>
      <c r="G56" s="29"/>
      <c r="H56" s="29"/>
      <c r="I56" s="29"/>
      <c r="J56" s="33"/>
      <c r="K56" s="34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29"/>
      <c r="C57" s="29"/>
      <c r="D57" s="35"/>
      <c r="E57" s="29"/>
      <c r="F57" s="29"/>
      <c r="G57" s="29"/>
      <c r="H57" s="29"/>
      <c r="I57" s="29"/>
      <c r="J57" s="33"/>
      <c r="K57" s="34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29"/>
      <c r="C58" s="29"/>
      <c r="D58" s="35"/>
      <c r="E58" s="29"/>
      <c r="F58" s="29"/>
      <c r="G58" s="29"/>
      <c r="H58" s="29"/>
      <c r="I58" s="29"/>
      <c r="J58" s="33"/>
      <c r="K58" s="34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29"/>
      <c r="C59" s="29"/>
      <c r="D59" s="35"/>
      <c r="E59" s="29"/>
      <c r="F59" s="29"/>
      <c r="G59" s="29"/>
      <c r="H59" s="29"/>
      <c r="I59" s="29"/>
      <c r="J59" s="33"/>
      <c r="K59" s="34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29"/>
      <c r="C60" s="29"/>
      <c r="D60" s="35"/>
      <c r="E60" s="29"/>
      <c r="F60" s="29"/>
      <c r="G60" s="29"/>
      <c r="H60" s="29"/>
      <c r="I60" s="29"/>
      <c r="J60" s="33"/>
      <c r="K60" s="34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35"/>
      <c r="E61" s="29"/>
      <c r="F61" s="29"/>
      <c r="G61" s="29"/>
      <c r="H61" s="29"/>
      <c r="I61" s="29"/>
      <c r="J61" s="33"/>
      <c r="K61" s="34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35"/>
      <c r="E62" s="29"/>
      <c r="F62" s="29"/>
      <c r="G62" s="29"/>
      <c r="H62" s="29"/>
      <c r="I62" s="29"/>
      <c r="J62" s="33"/>
      <c r="K62" s="34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35"/>
      <c r="E63" s="29"/>
      <c r="F63" s="29"/>
      <c r="G63" s="29"/>
      <c r="H63" s="29"/>
      <c r="I63" s="29"/>
      <c r="J63" s="33"/>
      <c r="K63" s="34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35"/>
      <c r="E64" s="29"/>
      <c r="F64" s="29"/>
      <c r="G64" s="29"/>
      <c r="H64" s="29"/>
      <c r="I64" s="29"/>
      <c r="J64" s="33"/>
      <c r="K64" s="34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35"/>
      <c r="E65" s="29"/>
      <c r="F65" s="29"/>
      <c r="G65" s="29"/>
      <c r="H65" s="29"/>
      <c r="I65" s="29"/>
      <c r="J65" s="33"/>
      <c r="K65" s="34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35"/>
      <c r="E66" s="29"/>
      <c r="F66" s="29"/>
      <c r="G66" s="29"/>
      <c r="H66" s="29"/>
      <c r="I66" s="29"/>
      <c r="J66" s="33"/>
      <c r="K66" s="34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35"/>
      <c r="E67" s="29"/>
      <c r="F67" s="29"/>
      <c r="G67" s="29"/>
      <c r="H67" s="29"/>
      <c r="I67" s="29"/>
      <c r="J67" s="33"/>
      <c r="K67" s="34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35"/>
      <c r="E68" s="29"/>
      <c r="F68" s="29"/>
      <c r="G68" s="29"/>
      <c r="H68" s="29"/>
      <c r="I68" s="29"/>
      <c r="J68" s="33"/>
      <c r="K68" s="34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35"/>
      <c r="E69" s="29"/>
      <c r="F69" s="29"/>
      <c r="G69" s="29"/>
      <c r="H69" s="29"/>
      <c r="I69" s="29"/>
      <c r="J69" s="33"/>
      <c r="K69" s="34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35"/>
      <c r="E70" s="29"/>
      <c r="F70" s="29"/>
      <c r="G70" s="29"/>
      <c r="H70" s="29"/>
      <c r="I70" s="29"/>
      <c r="J70" s="33"/>
      <c r="K70" s="34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35"/>
      <c r="E71" s="29"/>
      <c r="F71" s="29"/>
      <c r="G71" s="29"/>
      <c r="H71" s="29"/>
      <c r="I71" s="29"/>
      <c r="J71" s="33"/>
      <c r="K71" s="34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35"/>
      <c r="E72" s="29"/>
      <c r="F72" s="29"/>
      <c r="G72" s="29"/>
      <c r="H72" s="29"/>
      <c r="I72" s="29"/>
      <c r="J72" s="33"/>
      <c r="K72" s="34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35"/>
      <c r="E73" s="29"/>
      <c r="F73" s="29"/>
      <c r="G73" s="29"/>
      <c r="H73" s="29"/>
      <c r="I73" s="29"/>
      <c r="J73" s="33"/>
      <c r="K73" s="34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35"/>
      <c r="E74" s="29"/>
      <c r="F74" s="29"/>
      <c r="G74" s="29"/>
      <c r="H74" s="29"/>
      <c r="I74" s="29"/>
      <c r="J74" s="33"/>
      <c r="K74" s="34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35"/>
      <c r="E75" s="29"/>
      <c r="F75" s="29"/>
      <c r="G75" s="29"/>
      <c r="H75" s="29"/>
      <c r="I75" s="29"/>
      <c r="J75" s="33"/>
      <c r="K75" s="34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35"/>
      <c r="E76" s="29"/>
      <c r="F76" s="29"/>
      <c r="G76" s="29"/>
      <c r="H76" s="29"/>
      <c r="I76" s="29"/>
      <c r="J76" s="33"/>
      <c r="K76" s="34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35"/>
      <c r="E77" s="29"/>
      <c r="F77" s="29"/>
      <c r="G77" s="29"/>
      <c r="H77" s="29"/>
      <c r="I77" s="29"/>
      <c r="J77" s="33"/>
      <c r="K77" s="34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35"/>
      <c r="E78" s="29"/>
      <c r="F78" s="29"/>
      <c r="G78" s="29"/>
      <c r="H78" s="29"/>
      <c r="I78" s="29"/>
      <c r="J78" s="33"/>
      <c r="K78" s="34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35"/>
      <c r="E79" s="29"/>
      <c r="F79" s="29"/>
      <c r="G79" s="29"/>
      <c r="H79" s="29"/>
      <c r="I79" s="29"/>
      <c r="J79" s="33"/>
      <c r="K79" s="34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35"/>
      <c r="E80" s="29"/>
      <c r="F80" s="29"/>
      <c r="G80" s="29"/>
      <c r="H80" s="29"/>
      <c r="I80" s="29"/>
      <c r="J80" s="33"/>
      <c r="K80" s="34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35"/>
      <c r="E81" s="29"/>
      <c r="F81" s="29"/>
      <c r="G81" s="29"/>
      <c r="H81" s="29"/>
      <c r="I81" s="29"/>
      <c r="J81" s="33"/>
      <c r="K81" s="34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35"/>
      <c r="E82" s="29"/>
      <c r="F82" s="29"/>
      <c r="G82" s="29"/>
      <c r="H82" s="29"/>
      <c r="I82" s="29"/>
      <c r="J82" s="33"/>
      <c r="K82" s="34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35"/>
      <c r="E83" s="29"/>
      <c r="F83" s="29"/>
      <c r="G83" s="29"/>
      <c r="H83" s="29"/>
      <c r="I83" s="29"/>
      <c r="J83" s="33"/>
      <c r="K83" s="34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35"/>
      <c r="E84" s="29"/>
      <c r="F84" s="29"/>
      <c r="G84" s="29"/>
      <c r="H84" s="29"/>
      <c r="I84" s="29"/>
      <c r="J84" s="33"/>
      <c r="K84" s="34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35"/>
      <c r="E85" s="29"/>
      <c r="F85" s="29"/>
      <c r="G85" s="29"/>
      <c r="H85" s="29"/>
      <c r="I85" s="29"/>
      <c r="J85" s="33"/>
      <c r="K85" s="34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35"/>
      <c r="E86" s="29"/>
      <c r="F86" s="29"/>
      <c r="G86" s="29"/>
      <c r="H86" s="29"/>
      <c r="I86" s="29"/>
      <c r="J86" s="33"/>
      <c r="K86" s="34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35"/>
      <c r="E87" s="29"/>
      <c r="F87" s="29"/>
      <c r="G87" s="29"/>
      <c r="H87" s="29"/>
      <c r="I87" s="29"/>
      <c r="J87" s="33"/>
      <c r="K87" s="34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35"/>
      <c r="E88" s="29"/>
      <c r="F88" s="29"/>
      <c r="G88" s="29"/>
      <c r="H88" s="29"/>
      <c r="I88" s="29"/>
      <c r="J88" s="33"/>
      <c r="K88" s="34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35"/>
      <c r="E89" s="29"/>
      <c r="F89" s="29"/>
      <c r="G89" s="29"/>
      <c r="H89" s="29"/>
      <c r="I89" s="29"/>
      <c r="J89" s="33"/>
      <c r="K89" s="34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35"/>
      <c r="E90" s="29"/>
      <c r="F90" s="29"/>
      <c r="G90" s="29"/>
      <c r="H90" s="29"/>
      <c r="I90" s="29"/>
      <c r="J90" s="33"/>
      <c r="K90" s="34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35"/>
      <c r="E91" s="29"/>
      <c r="F91" s="29"/>
      <c r="G91" s="29"/>
      <c r="H91" s="29"/>
      <c r="I91" s="29"/>
      <c r="J91" s="33"/>
      <c r="K91" s="34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35"/>
      <c r="E92" s="29"/>
      <c r="F92" s="29"/>
      <c r="G92" s="29"/>
      <c r="H92" s="29"/>
      <c r="I92" s="29"/>
      <c r="J92" s="33"/>
      <c r="K92" s="34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35"/>
      <c r="E93" s="29"/>
      <c r="F93" s="29"/>
      <c r="G93" s="29"/>
      <c r="H93" s="29"/>
      <c r="I93" s="29"/>
      <c r="J93" s="33"/>
      <c r="K93" s="34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35"/>
      <c r="E94" s="29"/>
      <c r="F94" s="29"/>
      <c r="G94" s="29"/>
      <c r="H94" s="29"/>
      <c r="I94" s="29"/>
      <c r="J94" s="33"/>
      <c r="K94" s="34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35"/>
      <c r="E95" s="29"/>
      <c r="F95" s="29"/>
      <c r="G95" s="29"/>
      <c r="H95" s="29"/>
      <c r="I95" s="29"/>
      <c r="J95" s="33"/>
      <c r="K95" s="34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35"/>
      <c r="E96" s="29"/>
      <c r="F96" s="29"/>
      <c r="G96" s="29"/>
      <c r="H96" s="29"/>
      <c r="I96" s="29"/>
      <c r="J96" s="33"/>
      <c r="K96" s="34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35"/>
      <c r="E97" s="29"/>
      <c r="F97" s="29"/>
      <c r="G97" s="29"/>
      <c r="H97" s="29"/>
      <c r="I97" s="29"/>
      <c r="J97" s="33"/>
      <c r="K97" s="34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35"/>
      <c r="E98" s="29"/>
      <c r="F98" s="29"/>
      <c r="G98" s="29"/>
      <c r="H98" s="29"/>
      <c r="I98" s="29"/>
      <c r="J98" s="33"/>
      <c r="K98" s="34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35"/>
      <c r="E99" s="29"/>
      <c r="F99" s="29"/>
      <c r="G99" s="29"/>
      <c r="H99" s="29"/>
      <c r="I99" s="29"/>
      <c r="J99" s="33"/>
      <c r="K99" s="34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35"/>
      <c r="E100" s="29"/>
      <c r="F100" s="29"/>
      <c r="G100" s="29"/>
      <c r="H100" s="29"/>
      <c r="I100" s="29"/>
      <c r="J100" s="33"/>
      <c r="K100" s="34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35"/>
      <c r="E101" s="29"/>
      <c r="F101" s="29"/>
      <c r="G101" s="29"/>
      <c r="H101" s="29"/>
      <c r="I101" s="29"/>
      <c r="J101" s="33"/>
      <c r="K101" s="34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35"/>
      <c r="E102" s="29"/>
      <c r="F102" s="29"/>
      <c r="G102" s="29"/>
      <c r="H102" s="29"/>
      <c r="I102" s="29"/>
      <c r="J102" s="33"/>
      <c r="K102" s="34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5"/>
      <c r="E103" s="29"/>
      <c r="F103" s="29"/>
      <c r="G103" s="29"/>
      <c r="H103" s="29"/>
      <c r="I103" s="29"/>
      <c r="J103" s="33"/>
      <c r="K103" s="34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35"/>
      <c r="E104" s="29"/>
      <c r="F104" s="29"/>
      <c r="G104" s="29"/>
      <c r="H104" s="29"/>
      <c r="I104" s="29"/>
      <c r="J104" s="33"/>
      <c r="K104" s="34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35"/>
      <c r="E105" s="29"/>
      <c r="F105" s="29"/>
      <c r="G105" s="29"/>
      <c r="H105" s="29"/>
      <c r="I105" s="29"/>
      <c r="J105" s="33"/>
      <c r="K105" s="34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35"/>
      <c r="E106" s="29"/>
      <c r="F106" s="29"/>
      <c r="G106" s="29"/>
      <c r="H106" s="29"/>
      <c r="I106" s="29"/>
      <c r="J106" s="33"/>
      <c r="K106" s="34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35"/>
      <c r="E107" s="29"/>
      <c r="F107" s="29"/>
      <c r="G107" s="29"/>
      <c r="H107" s="29"/>
      <c r="I107" s="29"/>
      <c r="J107" s="33"/>
      <c r="K107" s="34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35"/>
      <c r="E108" s="29"/>
      <c r="F108" s="29"/>
      <c r="G108" s="29"/>
      <c r="H108" s="29"/>
      <c r="I108" s="29"/>
      <c r="J108" s="33"/>
      <c r="K108" s="34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35"/>
      <c r="E109" s="29"/>
      <c r="F109" s="29"/>
      <c r="G109" s="29"/>
      <c r="H109" s="29"/>
      <c r="I109" s="29"/>
      <c r="J109" s="33"/>
      <c r="K109" s="34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35"/>
      <c r="E110" s="29"/>
      <c r="F110" s="29"/>
      <c r="G110" s="29"/>
      <c r="H110" s="29"/>
      <c r="I110" s="29"/>
      <c r="J110" s="33"/>
      <c r="K110" s="34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35"/>
      <c r="E111" s="29"/>
      <c r="F111" s="29"/>
      <c r="G111" s="29"/>
      <c r="H111" s="29"/>
      <c r="I111" s="29"/>
      <c r="J111" s="33"/>
      <c r="K111" s="34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35"/>
      <c r="E112" s="29"/>
      <c r="F112" s="29"/>
      <c r="G112" s="29"/>
      <c r="H112" s="29"/>
      <c r="I112" s="29"/>
      <c r="J112" s="33"/>
      <c r="K112" s="34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35"/>
      <c r="E113" s="29"/>
      <c r="F113" s="29"/>
      <c r="G113" s="29"/>
      <c r="H113" s="29"/>
      <c r="I113" s="29"/>
      <c r="J113" s="33"/>
      <c r="K113" s="34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35"/>
      <c r="E114" s="29"/>
      <c r="F114" s="29"/>
      <c r="G114" s="29"/>
      <c r="H114" s="29"/>
      <c r="I114" s="29"/>
      <c r="J114" s="33"/>
      <c r="K114" s="34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35"/>
      <c r="E115" s="29"/>
      <c r="F115" s="29"/>
      <c r="G115" s="29"/>
      <c r="H115" s="29"/>
      <c r="I115" s="29"/>
      <c r="J115" s="33"/>
      <c r="K115" s="34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35"/>
      <c r="E116" s="29"/>
      <c r="F116" s="29"/>
      <c r="G116" s="29"/>
      <c r="H116" s="29"/>
      <c r="I116" s="29"/>
      <c r="J116" s="33"/>
      <c r="K116" s="34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35"/>
      <c r="E117" s="29"/>
      <c r="F117" s="29"/>
      <c r="G117" s="29"/>
      <c r="H117" s="29"/>
      <c r="I117" s="29"/>
      <c r="J117" s="33"/>
      <c r="K117" s="34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35"/>
      <c r="E118" s="29"/>
      <c r="F118" s="29"/>
      <c r="G118" s="29"/>
      <c r="H118" s="29"/>
      <c r="I118" s="29"/>
      <c r="J118" s="33"/>
      <c r="K118" s="34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35"/>
      <c r="E119" s="29"/>
      <c r="F119" s="29"/>
      <c r="G119" s="29"/>
      <c r="H119" s="29"/>
      <c r="I119" s="29"/>
      <c r="J119" s="33"/>
      <c r="K119" s="34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35"/>
      <c r="E120" s="29"/>
      <c r="F120" s="29"/>
      <c r="G120" s="29"/>
      <c r="H120" s="29"/>
      <c r="I120" s="29"/>
      <c r="J120" s="33"/>
      <c r="K120" s="34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35"/>
      <c r="E121" s="29"/>
      <c r="F121" s="29"/>
      <c r="G121" s="29"/>
      <c r="H121" s="29"/>
      <c r="I121" s="29"/>
      <c r="J121" s="33"/>
      <c r="K121" s="34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35"/>
      <c r="E122" s="29"/>
      <c r="F122" s="29"/>
      <c r="G122" s="29"/>
      <c r="H122" s="29"/>
      <c r="I122" s="29"/>
      <c r="J122" s="33"/>
      <c r="K122" s="34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35"/>
      <c r="E123" s="29"/>
      <c r="F123" s="29"/>
      <c r="G123" s="29"/>
      <c r="H123" s="29"/>
      <c r="I123" s="29"/>
      <c r="J123" s="33"/>
      <c r="K123" s="34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5"/>
      <c r="E124" s="29"/>
      <c r="F124" s="29"/>
      <c r="G124" s="29"/>
      <c r="H124" s="29"/>
      <c r="I124" s="29"/>
      <c r="J124" s="33"/>
      <c r="K124" s="34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5"/>
      <c r="E125" s="29"/>
      <c r="F125" s="29"/>
      <c r="G125" s="29"/>
      <c r="H125" s="29"/>
      <c r="I125" s="29"/>
      <c r="J125" s="33"/>
      <c r="K125" s="34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29"/>
      <c r="C126" s="29"/>
      <c r="D126" s="35"/>
      <c r="E126" s="29"/>
      <c r="F126" s="29"/>
      <c r="G126" s="29"/>
      <c r="H126" s="29"/>
      <c r="I126" s="29"/>
      <c r="J126" s="33"/>
      <c r="K126" s="34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29"/>
      <c r="B127" s="29"/>
      <c r="C127" s="29"/>
      <c r="D127" s="35"/>
      <c r="E127" s="29"/>
      <c r="F127" s="29"/>
      <c r="G127" s="29"/>
      <c r="H127" s="29"/>
      <c r="I127" s="29"/>
      <c r="J127" s="33"/>
      <c r="K127" s="34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29"/>
      <c r="B128" s="29"/>
      <c r="C128" s="29"/>
      <c r="D128" s="35"/>
      <c r="E128" s="29"/>
      <c r="F128" s="29"/>
      <c r="G128" s="29"/>
      <c r="H128" s="29"/>
      <c r="I128" s="29"/>
      <c r="J128" s="33"/>
      <c r="K128" s="34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29"/>
      <c r="B129" s="29"/>
      <c r="C129" s="29"/>
      <c r="D129" s="35"/>
      <c r="E129" s="29"/>
      <c r="F129" s="29"/>
      <c r="G129" s="29"/>
      <c r="H129" s="29"/>
      <c r="I129" s="29"/>
      <c r="J129" s="33"/>
      <c r="K129" s="34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29"/>
      <c r="B130" s="29"/>
      <c r="C130" s="29"/>
      <c r="D130" s="35"/>
      <c r="E130" s="29"/>
      <c r="F130" s="29"/>
      <c r="G130" s="29"/>
      <c r="H130" s="29"/>
      <c r="I130" s="29"/>
      <c r="J130" s="33"/>
      <c r="K130" s="34"/>
      <c r="L130" s="29"/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29"/>
      <c r="B131" s="29"/>
      <c r="C131" s="29"/>
      <c r="D131" s="35"/>
      <c r="E131" s="29"/>
      <c r="F131" s="29"/>
      <c r="G131" s="29"/>
      <c r="H131" s="29"/>
      <c r="I131" s="29"/>
      <c r="J131" s="33"/>
      <c r="K131" s="34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29"/>
      <c r="B132" s="29"/>
      <c r="C132" s="29"/>
      <c r="D132" s="35"/>
      <c r="E132" s="29"/>
      <c r="F132" s="29"/>
      <c r="G132" s="29"/>
      <c r="H132" s="29"/>
      <c r="I132" s="29"/>
      <c r="J132" s="33"/>
      <c r="K132" s="34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29"/>
      <c r="B133" s="29"/>
      <c r="C133" s="29"/>
      <c r="D133" s="35"/>
      <c r="E133" s="29"/>
      <c r="F133" s="29"/>
      <c r="G133" s="29"/>
      <c r="H133" s="29"/>
      <c r="I133" s="29"/>
      <c r="J133" s="33"/>
      <c r="K133" s="34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29"/>
      <c r="B134" s="29"/>
      <c r="C134" s="29"/>
      <c r="D134" s="35"/>
      <c r="E134" s="29"/>
      <c r="F134" s="29"/>
      <c r="G134" s="29"/>
      <c r="H134" s="29"/>
      <c r="I134" s="29"/>
      <c r="J134" s="33"/>
      <c r="K134" s="34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29"/>
      <c r="B135" s="29"/>
      <c r="C135" s="29"/>
      <c r="D135" s="35"/>
      <c r="E135" s="29"/>
      <c r="F135" s="29"/>
      <c r="G135" s="29"/>
      <c r="H135" s="29"/>
      <c r="I135" s="29"/>
      <c r="J135" s="33"/>
      <c r="K135" s="34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29"/>
      <c r="B136" s="29"/>
      <c r="C136" s="29"/>
      <c r="D136" s="35"/>
      <c r="E136" s="29"/>
      <c r="F136" s="29"/>
      <c r="G136" s="29"/>
      <c r="H136" s="29"/>
      <c r="I136" s="29"/>
      <c r="J136" s="33"/>
      <c r="K136" s="34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29"/>
      <c r="B137" s="29"/>
      <c r="C137" s="29"/>
      <c r="D137" s="35"/>
      <c r="E137" s="29"/>
      <c r="F137" s="29"/>
      <c r="G137" s="29"/>
      <c r="H137" s="29"/>
      <c r="I137" s="29"/>
      <c r="J137" s="33"/>
      <c r="K137" s="34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29"/>
      <c r="B138" s="29"/>
      <c r="C138" s="29"/>
      <c r="D138" s="35"/>
      <c r="E138" s="29"/>
      <c r="F138" s="29"/>
      <c r="G138" s="29"/>
      <c r="H138" s="29"/>
      <c r="I138" s="29"/>
      <c r="J138" s="33"/>
      <c r="K138" s="34"/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29"/>
      <c r="B139" s="29"/>
      <c r="C139" s="29"/>
      <c r="D139" s="35"/>
      <c r="E139" s="29"/>
      <c r="F139" s="29"/>
      <c r="G139" s="29"/>
      <c r="H139" s="29"/>
      <c r="I139" s="29"/>
      <c r="J139" s="33"/>
      <c r="K139" s="34"/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29"/>
      <c r="B140" s="29"/>
      <c r="C140" s="29"/>
      <c r="D140" s="35"/>
      <c r="E140" s="29"/>
      <c r="F140" s="29"/>
      <c r="G140" s="29"/>
      <c r="H140" s="29"/>
      <c r="I140" s="29"/>
      <c r="J140" s="33"/>
      <c r="K140" s="34"/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29"/>
      <c r="B141" s="29"/>
      <c r="C141" s="29"/>
      <c r="D141" s="35"/>
      <c r="E141" s="29"/>
      <c r="F141" s="29"/>
      <c r="G141" s="29"/>
      <c r="H141" s="29"/>
      <c r="I141" s="29"/>
      <c r="J141" s="33"/>
      <c r="K141" s="34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29"/>
      <c r="B142" s="29"/>
      <c r="C142" s="29"/>
      <c r="D142" s="35"/>
      <c r="E142" s="29"/>
      <c r="F142" s="29"/>
      <c r="G142" s="29"/>
      <c r="H142" s="29"/>
      <c r="I142" s="29"/>
      <c r="J142" s="33"/>
      <c r="K142" s="34"/>
      <c r="L142" s="29"/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29"/>
      <c r="B143" s="29"/>
      <c r="C143" s="29"/>
      <c r="D143" s="35"/>
      <c r="E143" s="29"/>
      <c r="F143" s="29"/>
      <c r="G143" s="29"/>
      <c r="H143" s="29"/>
      <c r="I143" s="29"/>
      <c r="J143" s="33"/>
      <c r="K143" s="34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29"/>
      <c r="B144" s="29"/>
      <c r="C144" s="29"/>
      <c r="D144" s="35"/>
      <c r="E144" s="29"/>
      <c r="F144" s="29"/>
      <c r="G144" s="29"/>
      <c r="H144" s="29"/>
      <c r="I144" s="29"/>
      <c r="J144" s="33"/>
      <c r="K144" s="34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29"/>
      <c r="B145" s="29"/>
      <c r="C145" s="29"/>
      <c r="D145" s="35"/>
      <c r="E145" s="29"/>
      <c r="F145" s="29"/>
      <c r="G145" s="29"/>
      <c r="H145" s="29"/>
      <c r="I145" s="29"/>
      <c r="J145" s="33"/>
      <c r="K145" s="34"/>
      <c r="L145" s="29"/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29"/>
      <c r="B146" s="29"/>
      <c r="C146" s="29"/>
      <c r="D146" s="35"/>
      <c r="E146" s="29"/>
      <c r="F146" s="29"/>
      <c r="G146" s="29"/>
      <c r="H146" s="29"/>
      <c r="I146" s="29"/>
      <c r="J146" s="33"/>
      <c r="K146" s="34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29"/>
      <c r="B147" s="29"/>
      <c r="C147" s="29"/>
      <c r="D147" s="35"/>
      <c r="E147" s="29"/>
      <c r="F147" s="29"/>
      <c r="G147" s="29"/>
      <c r="H147" s="29"/>
      <c r="I147" s="29"/>
      <c r="J147" s="33"/>
      <c r="K147" s="34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29"/>
      <c r="B148" s="29"/>
      <c r="C148" s="29"/>
      <c r="D148" s="35"/>
      <c r="E148" s="29"/>
      <c r="F148" s="29"/>
      <c r="G148" s="29"/>
      <c r="H148" s="29"/>
      <c r="I148" s="29"/>
      <c r="J148" s="33"/>
      <c r="K148" s="34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29"/>
      <c r="B149" s="29"/>
      <c r="C149" s="29"/>
      <c r="D149" s="35"/>
      <c r="E149" s="29"/>
      <c r="F149" s="29"/>
      <c r="G149" s="29"/>
      <c r="H149" s="29"/>
      <c r="I149" s="29"/>
      <c r="J149" s="33"/>
      <c r="K149" s="34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29"/>
      <c r="B150" s="29"/>
      <c r="C150" s="29"/>
      <c r="D150" s="35"/>
      <c r="E150" s="29"/>
      <c r="F150" s="29"/>
      <c r="G150" s="29"/>
      <c r="H150" s="29"/>
      <c r="I150" s="29"/>
      <c r="J150" s="33"/>
      <c r="K150" s="34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29"/>
      <c r="B151" s="29"/>
      <c r="C151" s="29"/>
      <c r="D151" s="35"/>
      <c r="E151" s="29"/>
      <c r="F151" s="29"/>
      <c r="G151" s="29"/>
      <c r="H151" s="29"/>
      <c r="I151" s="29"/>
      <c r="J151" s="33"/>
      <c r="K151" s="34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29"/>
      <c r="B152" s="29"/>
      <c r="C152" s="29"/>
      <c r="D152" s="35"/>
      <c r="E152" s="29"/>
      <c r="F152" s="29"/>
      <c r="G152" s="29"/>
      <c r="H152" s="29"/>
      <c r="I152" s="29"/>
      <c r="J152" s="33"/>
      <c r="K152" s="34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29"/>
      <c r="B153" s="29"/>
      <c r="C153" s="29"/>
      <c r="D153" s="35"/>
      <c r="E153" s="29"/>
      <c r="F153" s="29"/>
      <c r="G153" s="29"/>
      <c r="H153" s="29"/>
      <c r="I153" s="29"/>
      <c r="J153" s="33"/>
      <c r="K153" s="34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29"/>
      <c r="B154" s="29"/>
      <c r="C154" s="29"/>
      <c r="D154" s="35"/>
      <c r="E154" s="29"/>
      <c r="F154" s="29"/>
      <c r="G154" s="29"/>
      <c r="H154" s="29"/>
      <c r="I154" s="29"/>
      <c r="J154" s="33"/>
      <c r="K154" s="34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29"/>
      <c r="B155" s="29"/>
      <c r="C155" s="29"/>
      <c r="D155" s="35"/>
      <c r="E155" s="29"/>
      <c r="F155" s="29"/>
      <c r="G155" s="29"/>
      <c r="H155" s="29"/>
      <c r="I155" s="29"/>
      <c r="J155" s="33"/>
      <c r="K155" s="34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29"/>
      <c r="B156" s="29"/>
      <c r="C156" s="29"/>
      <c r="D156" s="35"/>
      <c r="E156" s="29"/>
      <c r="F156" s="29"/>
      <c r="G156" s="29"/>
      <c r="H156" s="29"/>
      <c r="I156" s="29"/>
      <c r="J156" s="33"/>
      <c r="K156" s="34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29"/>
      <c r="B157" s="29"/>
      <c r="C157" s="29"/>
      <c r="D157" s="35"/>
      <c r="E157" s="29"/>
      <c r="F157" s="29"/>
      <c r="G157" s="29"/>
      <c r="H157" s="29"/>
      <c r="I157" s="29"/>
      <c r="J157" s="33"/>
      <c r="K157" s="34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29"/>
      <c r="B158" s="29"/>
      <c r="C158" s="29"/>
      <c r="D158" s="35"/>
      <c r="E158" s="29"/>
      <c r="F158" s="29"/>
      <c r="G158" s="29"/>
      <c r="H158" s="29"/>
      <c r="I158" s="29"/>
      <c r="J158" s="33"/>
      <c r="K158" s="34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29"/>
      <c r="B159" s="29"/>
      <c r="C159" s="29"/>
      <c r="D159" s="35"/>
      <c r="E159" s="29"/>
      <c r="F159" s="29"/>
      <c r="G159" s="29"/>
      <c r="H159" s="29"/>
      <c r="I159" s="29"/>
      <c r="J159" s="33"/>
      <c r="K159" s="34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29"/>
      <c r="B160" s="29"/>
      <c r="C160" s="29"/>
      <c r="D160" s="35"/>
      <c r="E160" s="29"/>
      <c r="F160" s="29"/>
      <c r="G160" s="29"/>
      <c r="H160" s="29"/>
      <c r="I160" s="29"/>
      <c r="J160" s="33"/>
      <c r="K160" s="34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29"/>
      <c r="B161" s="29"/>
      <c r="C161" s="29"/>
      <c r="D161" s="35"/>
      <c r="E161" s="29"/>
      <c r="F161" s="29"/>
      <c r="G161" s="29"/>
      <c r="H161" s="29"/>
      <c r="I161" s="29"/>
      <c r="J161" s="33"/>
      <c r="K161" s="34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29"/>
      <c r="B162" s="29"/>
      <c r="C162" s="29"/>
      <c r="D162" s="35"/>
      <c r="E162" s="29"/>
      <c r="F162" s="29"/>
      <c r="G162" s="29"/>
      <c r="H162" s="29"/>
      <c r="I162" s="29"/>
      <c r="J162" s="33"/>
      <c r="K162" s="34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29"/>
      <c r="B163" s="29"/>
      <c r="C163" s="29"/>
      <c r="D163" s="35"/>
      <c r="E163" s="29"/>
      <c r="F163" s="29"/>
      <c r="G163" s="29"/>
      <c r="H163" s="29"/>
      <c r="I163" s="29"/>
      <c r="J163" s="33"/>
      <c r="K163" s="34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29"/>
      <c r="B164" s="29"/>
      <c r="C164" s="29"/>
      <c r="D164" s="35"/>
      <c r="E164" s="29"/>
      <c r="F164" s="29"/>
      <c r="G164" s="29"/>
      <c r="H164" s="29"/>
      <c r="I164" s="29"/>
      <c r="J164" s="33"/>
      <c r="K164" s="34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29"/>
      <c r="B165" s="29"/>
      <c r="C165" s="29"/>
      <c r="D165" s="35"/>
      <c r="E165" s="29"/>
      <c r="F165" s="29"/>
      <c r="G165" s="29"/>
      <c r="H165" s="29"/>
      <c r="I165" s="29"/>
      <c r="J165" s="33"/>
      <c r="K165" s="34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29"/>
      <c r="B166" s="29"/>
      <c r="C166" s="29"/>
      <c r="D166" s="35"/>
      <c r="E166" s="29"/>
      <c r="F166" s="29"/>
      <c r="G166" s="29"/>
      <c r="H166" s="29"/>
      <c r="I166" s="29"/>
      <c r="J166" s="33"/>
      <c r="K166" s="34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29"/>
      <c r="B167" s="29"/>
      <c r="C167" s="29"/>
      <c r="D167" s="35"/>
      <c r="E167" s="29"/>
      <c r="F167" s="29"/>
      <c r="G167" s="29"/>
      <c r="H167" s="29"/>
      <c r="I167" s="29"/>
      <c r="J167" s="33"/>
      <c r="K167" s="34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29"/>
      <c r="B168" s="29"/>
      <c r="C168" s="29"/>
      <c r="D168" s="35"/>
      <c r="E168" s="29"/>
      <c r="F168" s="29"/>
      <c r="G168" s="29"/>
      <c r="H168" s="29"/>
      <c r="I168" s="29"/>
      <c r="J168" s="33"/>
      <c r="K168" s="34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29"/>
      <c r="B169" s="29"/>
      <c r="C169" s="29"/>
      <c r="D169" s="35"/>
      <c r="E169" s="29"/>
      <c r="F169" s="29"/>
      <c r="G169" s="29"/>
      <c r="H169" s="29"/>
      <c r="I169" s="29"/>
      <c r="J169" s="33"/>
      <c r="K169" s="34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29"/>
      <c r="B170" s="29"/>
      <c r="C170" s="29"/>
      <c r="D170" s="35"/>
      <c r="E170" s="29"/>
      <c r="F170" s="29"/>
      <c r="G170" s="29"/>
      <c r="H170" s="29"/>
      <c r="I170" s="29"/>
      <c r="J170" s="33"/>
      <c r="K170" s="34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29"/>
      <c r="B171" s="29"/>
      <c r="C171" s="29"/>
      <c r="D171" s="35"/>
      <c r="E171" s="29"/>
      <c r="F171" s="29"/>
      <c r="G171" s="29"/>
      <c r="H171" s="29"/>
      <c r="I171" s="29"/>
      <c r="J171" s="33"/>
      <c r="K171" s="34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5"/>
      <c r="E172" s="29"/>
      <c r="F172" s="29"/>
      <c r="G172" s="29"/>
      <c r="H172" s="29"/>
      <c r="I172" s="29"/>
      <c r="J172" s="33"/>
      <c r="K172" s="34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29"/>
      <c r="C173" s="29"/>
      <c r="D173" s="35"/>
      <c r="E173" s="29"/>
      <c r="F173" s="29"/>
      <c r="G173" s="29"/>
      <c r="H173" s="29"/>
      <c r="I173" s="29"/>
      <c r="J173" s="33"/>
      <c r="K173" s="34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29"/>
      <c r="B174" s="29"/>
      <c r="C174" s="29"/>
      <c r="D174" s="35"/>
      <c r="E174" s="29"/>
      <c r="F174" s="29"/>
      <c r="G174" s="29"/>
      <c r="H174" s="29"/>
      <c r="I174" s="29"/>
      <c r="J174" s="33"/>
      <c r="K174" s="34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29"/>
      <c r="B175" s="29"/>
      <c r="C175" s="29"/>
      <c r="D175" s="35"/>
      <c r="E175" s="29"/>
      <c r="F175" s="29"/>
      <c r="G175" s="29"/>
      <c r="H175" s="29"/>
      <c r="I175" s="29"/>
      <c r="J175" s="33"/>
      <c r="K175" s="34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29"/>
      <c r="B176" s="29"/>
      <c r="C176" s="29"/>
      <c r="D176" s="35"/>
      <c r="E176" s="29"/>
      <c r="F176" s="29"/>
      <c r="G176" s="29"/>
      <c r="H176" s="29"/>
      <c r="I176" s="29"/>
      <c r="J176" s="33"/>
      <c r="K176" s="34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29"/>
      <c r="B177" s="29"/>
      <c r="C177" s="29"/>
      <c r="D177" s="35"/>
      <c r="E177" s="29"/>
      <c r="F177" s="29"/>
      <c r="G177" s="29"/>
      <c r="H177" s="29"/>
      <c r="I177" s="29"/>
      <c r="J177" s="33"/>
      <c r="K177" s="34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29"/>
      <c r="B178" s="29"/>
      <c r="C178" s="29"/>
      <c r="D178" s="35"/>
      <c r="E178" s="29"/>
      <c r="F178" s="29"/>
      <c r="G178" s="29"/>
      <c r="H178" s="29"/>
      <c r="I178" s="29"/>
      <c r="J178" s="33"/>
      <c r="K178" s="34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29"/>
      <c r="B179" s="29"/>
      <c r="C179" s="29"/>
      <c r="D179" s="35"/>
      <c r="E179" s="29"/>
      <c r="F179" s="29"/>
      <c r="G179" s="29"/>
      <c r="H179" s="29"/>
      <c r="I179" s="29"/>
      <c r="J179" s="33"/>
      <c r="K179" s="34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29"/>
      <c r="B180" s="29"/>
      <c r="C180" s="29"/>
      <c r="D180" s="35"/>
      <c r="E180" s="29"/>
      <c r="F180" s="29"/>
      <c r="G180" s="29"/>
      <c r="H180" s="29"/>
      <c r="I180" s="29"/>
      <c r="J180" s="33"/>
      <c r="K180" s="34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29"/>
      <c r="B181" s="29"/>
      <c r="C181" s="29"/>
      <c r="D181" s="35"/>
      <c r="E181" s="29"/>
      <c r="F181" s="29"/>
      <c r="G181" s="29"/>
      <c r="H181" s="29"/>
      <c r="I181" s="29"/>
      <c r="J181" s="33"/>
      <c r="K181" s="34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29"/>
      <c r="B182" s="29"/>
      <c r="C182" s="29"/>
      <c r="D182" s="35"/>
      <c r="E182" s="29"/>
      <c r="F182" s="29"/>
      <c r="G182" s="29"/>
      <c r="H182" s="29"/>
      <c r="I182" s="29"/>
      <c r="J182" s="33"/>
      <c r="K182" s="34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29"/>
      <c r="B183" s="29"/>
      <c r="C183" s="29"/>
      <c r="D183" s="35"/>
      <c r="E183" s="29"/>
      <c r="F183" s="29"/>
      <c r="G183" s="29"/>
      <c r="H183" s="29"/>
      <c r="I183" s="29"/>
      <c r="J183" s="33"/>
      <c r="K183" s="34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ht="12.75">
      <c r="A184" s="29"/>
      <c r="B184" s="29"/>
      <c r="C184" s="29"/>
      <c r="D184" s="35"/>
      <c r="E184" s="29"/>
      <c r="F184" s="29"/>
      <c r="G184" s="29"/>
      <c r="H184" s="29"/>
      <c r="I184" s="29"/>
      <c r="J184" s="33"/>
      <c r="K184" s="34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2.75">
      <c r="A185" s="36"/>
      <c r="B185" s="36"/>
      <c r="C185" s="36"/>
      <c r="D185" s="37"/>
      <c r="E185" s="36"/>
      <c r="F185" s="36"/>
      <c r="G185" s="36"/>
      <c r="H185" s="36"/>
      <c r="I185" s="36"/>
      <c r="J185" s="33"/>
      <c r="K185" s="34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2.75">
      <c r="A186" s="36"/>
      <c r="B186" s="36"/>
      <c r="C186" s="36"/>
      <c r="D186" s="37"/>
      <c r="E186" s="36"/>
      <c r="F186" s="36"/>
      <c r="G186" s="36"/>
      <c r="H186" s="36"/>
      <c r="I186" s="36"/>
      <c r="J186" s="33"/>
      <c r="K186" s="34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2.75">
      <c r="A187" s="36"/>
      <c r="B187" s="36"/>
      <c r="C187" s="36"/>
      <c r="D187" s="37"/>
      <c r="E187" s="36"/>
      <c r="F187" s="36"/>
      <c r="G187" s="36"/>
      <c r="H187" s="36"/>
      <c r="I187" s="36"/>
      <c r="J187" s="33"/>
      <c r="K187" s="34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2.75">
      <c r="A188" s="36"/>
      <c r="B188" s="36"/>
      <c r="C188" s="36"/>
      <c r="D188" s="37"/>
      <c r="E188" s="36"/>
      <c r="F188" s="36"/>
      <c r="G188" s="36"/>
      <c r="H188" s="36"/>
      <c r="I188" s="36"/>
      <c r="J188" s="33"/>
      <c r="K188" s="34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2.75">
      <c r="A189" s="36"/>
      <c r="B189" s="36"/>
      <c r="C189" s="36"/>
      <c r="D189" s="37"/>
      <c r="E189" s="36"/>
      <c r="F189" s="36"/>
      <c r="G189" s="36"/>
      <c r="H189" s="36"/>
      <c r="I189" s="36"/>
      <c r="J189" s="33"/>
      <c r="K189" s="34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2.75">
      <c r="A190" s="36"/>
      <c r="B190" s="36"/>
      <c r="C190" s="36"/>
      <c r="D190" s="37"/>
      <c r="E190" s="36"/>
      <c r="F190" s="36"/>
      <c r="G190" s="36"/>
      <c r="H190" s="36"/>
      <c r="I190" s="36"/>
      <c r="J190" s="33"/>
      <c r="K190" s="34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2.75">
      <c r="A191" s="36"/>
      <c r="B191" s="36"/>
      <c r="C191" s="36"/>
      <c r="D191" s="37"/>
      <c r="E191" s="36"/>
      <c r="F191" s="36"/>
      <c r="G191" s="36"/>
      <c r="H191" s="36"/>
      <c r="I191" s="36"/>
      <c r="J191" s="33"/>
      <c r="K191" s="34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2.75">
      <c r="A192" s="36"/>
      <c r="B192" s="36"/>
      <c r="C192" s="36"/>
      <c r="D192" s="37"/>
      <c r="E192" s="36"/>
      <c r="F192" s="36"/>
      <c r="G192" s="36"/>
      <c r="H192" s="36"/>
      <c r="I192" s="36"/>
      <c r="J192" s="33"/>
      <c r="K192" s="34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2.75">
      <c r="A193" s="36"/>
      <c r="B193" s="36"/>
      <c r="C193" s="36"/>
      <c r="D193" s="37"/>
      <c r="E193" s="36"/>
      <c r="F193" s="36"/>
      <c r="G193" s="36"/>
      <c r="H193" s="36"/>
      <c r="I193" s="36"/>
      <c r="J193" s="33"/>
      <c r="K193" s="34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2.75">
      <c r="A194" s="36"/>
      <c r="B194" s="36"/>
      <c r="C194" s="36"/>
      <c r="D194" s="37"/>
      <c r="E194" s="36"/>
      <c r="F194" s="36"/>
      <c r="G194" s="36"/>
      <c r="H194" s="36"/>
      <c r="I194" s="36"/>
      <c r="J194" s="33"/>
      <c r="K194" s="34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2.75">
      <c r="A195" s="36"/>
      <c r="B195" s="36"/>
      <c r="C195" s="36"/>
      <c r="D195" s="37"/>
      <c r="E195" s="36"/>
      <c r="F195" s="36"/>
      <c r="G195" s="36"/>
      <c r="H195" s="36"/>
      <c r="I195" s="36"/>
      <c r="J195" s="33"/>
      <c r="K195" s="34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2.75">
      <c r="A196" s="36"/>
      <c r="B196" s="36"/>
      <c r="C196" s="36"/>
      <c r="D196" s="37"/>
      <c r="E196" s="36"/>
      <c r="F196" s="36"/>
      <c r="G196" s="36"/>
      <c r="H196" s="36"/>
      <c r="I196" s="36"/>
      <c r="J196" s="33"/>
      <c r="K196" s="34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2.75">
      <c r="A197" s="36"/>
      <c r="B197" s="36"/>
      <c r="C197" s="36"/>
      <c r="D197" s="37"/>
      <c r="E197" s="36"/>
      <c r="F197" s="36"/>
      <c r="G197" s="36"/>
      <c r="H197" s="36"/>
      <c r="I197" s="36"/>
      <c r="J197" s="33"/>
      <c r="K197" s="34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2.75">
      <c r="A198" s="36"/>
      <c r="B198" s="36"/>
      <c r="C198" s="36"/>
      <c r="D198" s="37"/>
      <c r="E198" s="36"/>
      <c r="F198" s="36"/>
      <c r="G198" s="36"/>
      <c r="H198" s="36"/>
      <c r="I198" s="36"/>
      <c r="J198" s="33"/>
      <c r="K198" s="34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2.75">
      <c r="A199" s="36"/>
      <c r="B199" s="36"/>
      <c r="C199" s="36"/>
      <c r="D199" s="37"/>
      <c r="E199" s="36"/>
      <c r="F199" s="36"/>
      <c r="G199" s="36"/>
      <c r="H199" s="36"/>
      <c r="I199" s="36"/>
      <c r="J199" s="33"/>
      <c r="K199" s="34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2.75">
      <c r="A200" s="36"/>
      <c r="B200" s="36"/>
      <c r="C200" s="36"/>
      <c r="D200" s="37"/>
      <c r="E200" s="36"/>
      <c r="F200" s="36"/>
      <c r="G200" s="36"/>
      <c r="H200" s="36"/>
      <c r="I200" s="36"/>
      <c r="J200" s="33"/>
      <c r="K200" s="34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2.75">
      <c r="A201" s="36"/>
      <c r="B201" s="36"/>
      <c r="C201" s="36"/>
      <c r="D201" s="37"/>
      <c r="E201" s="36"/>
      <c r="F201" s="36"/>
      <c r="G201" s="36"/>
      <c r="H201" s="36"/>
      <c r="I201" s="36"/>
      <c r="J201" s="33"/>
      <c r="K201" s="34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2.75">
      <c r="A202" s="36"/>
      <c r="B202" s="36"/>
      <c r="C202" s="36"/>
      <c r="D202" s="37"/>
      <c r="E202" s="36"/>
      <c r="F202" s="36"/>
      <c r="G202" s="36"/>
      <c r="H202" s="36"/>
      <c r="I202" s="36"/>
      <c r="J202" s="33"/>
      <c r="K202" s="34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2.75">
      <c r="A203" s="36"/>
      <c r="B203" s="36"/>
      <c r="C203" s="36"/>
      <c r="D203" s="37"/>
      <c r="E203" s="36"/>
      <c r="F203" s="36"/>
      <c r="G203" s="36"/>
      <c r="H203" s="36"/>
      <c r="I203" s="36"/>
      <c r="J203" s="33"/>
      <c r="K203" s="34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2.75">
      <c r="A204" s="36"/>
      <c r="B204" s="36"/>
      <c r="C204" s="36"/>
      <c r="D204" s="37"/>
      <c r="E204" s="36"/>
      <c r="F204" s="36"/>
      <c r="G204" s="36"/>
      <c r="H204" s="36"/>
      <c r="I204" s="36"/>
      <c r="J204" s="33"/>
      <c r="K204" s="34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2.75">
      <c r="A205" s="36"/>
      <c r="B205" s="36"/>
      <c r="C205" s="36"/>
      <c r="D205" s="37"/>
      <c r="E205" s="36"/>
      <c r="F205" s="36"/>
      <c r="G205" s="36"/>
      <c r="H205" s="36"/>
      <c r="I205" s="36"/>
      <c r="J205" s="33"/>
      <c r="K205" s="34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2.75">
      <c r="A206" s="36"/>
      <c r="B206" s="36"/>
      <c r="C206" s="36"/>
      <c r="D206" s="37"/>
      <c r="E206" s="36"/>
      <c r="F206" s="36"/>
      <c r="G206" s="36"/>
      <c r="H206" s="36"/>
      <c r="I206" s="36"/>
      <c r="J206" s="33"/>
      <c r="K206" s="34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2.75">
      <c r="A207" s="36"/>
      <c r="B207" s="36"/>
      <c r="C207" s="36"/>
      <c r="D207" s="37"/>
      <c r="E207" s="36"/>
      <c r="F207" s="36"/>
      <c r="G207" s="36"/>
      <c r="H207" s="36"/>
      <c r="I207" s="36"/>
      <c r="J207" s="33"/>
      <c r="K207" s="34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2.75">
      <c r="A208" s="36"/>
      <c r="B208" s="36"/>
      <c r="C208" s="36"/>
      <c r="D208" s="37"/>
      <c r="E208" s="36"/>
      <c r="F208" s="36"/>
      <c r="G208" s="36"/>
      <c r="H208" s="36"/>
      <c r="I208" s="36"/>
      <c r="J208" s="33"/>
      <c r="K208" s="34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2.75">
      <c r="A209" s="36"/>
      <c r="B209" s="36"/>
      <c r="C209" s="36"/>
      <c r="D209" s="37"/>
      <c r="E209" s="36"/>
      <c r="F209" s="36"/>
      <c r="G209" s="36"/>
      <c r="H209" s="36"/>
      <c r="I209" s="36"/>
      <c r="J209" s="33"/>
      <c r="K209" s="34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2.75">
      <c r="A210" s="36"/>
      <c r="B210" s="36"/>
      <c r="C210" s="36"/>
      <c r="D210" s="37"/>
      <c r="E210" s="36"/>
      <c r="F210" s="36"/>
      <c r="G210" s="36"/>
      <c r="H210" s="36"/>
      <c r="I210" s="36"/>
      <c r="J210" s="33"/>
      <c r="K210" s="34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2.75">
      <c r="A211" s="36"/>
      <c r="B211" s="36"/>
      <c r="C211" s="36"/>
      <c r="D211" s="37"/>
      <c r="E211" s="36"/>
      <c r="F211" s="36"/>
      <c r="G211" s="36"/>
      <c r="H211" s="36"/>
      <c r="I211" s="36"/>
      <c r="J211" s="33"/>
      <c r="K211" s="34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2.75">
      <c r="A212" s="36"/>
      <c r="B212" s="36"/>
      <c r="C212" s="36"/>
      <c r="D212" s="37"/>
      <c r="E212" s="36"/>
      <c r="F212" s="36"/>
      <c r="G212" s="36"/>
      <c r="H212" s="36"/>
      <c r="I212" s="36"/>
      <c r="J212" s="33"/>
      <c r="K212" s="34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2.75">
      <c r="A213" s="36"/>
      <c r="B213" s="36"/>
      <c r="C213" s="36"/>
      <c r="D213" s="37"/>
      <c r="E213" s="36"/>
      <c r="F213" s="36"/>
      <c r="G213" s="36"/>
      <c r="H213" s="36"/>
      <c r="I213" s="36"/>
      <c r="J213" s="33"/>
      <c r="K213" s="34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2.75">
      <c r="A214" s="36"/>
      <c r="B214" s="36"/>
      <c r="C214" s="36"/>
      <c r="D214" s="37"/>
      <c r="E214" s="36"/>
      <c r="F214" s="36"/>
      <c r="G214" s="36"/>
      <c r="H214" s="36"/>
      <c r="I214" s="36"/>
      <c r="J214" s="33"/>
      <c r="K214" s="34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2.75">
      <c r="A215" s="36"/>
      <c r="B215" s="36"/>
      <c r="C215" s="36"/>
      <c r="D215" s="37"/>
      <c r="E215" s="36"/>
      <c r="F215" s="36"/>
      <c r="G215" s="36"/>
      <c r="H215" s="36"/>
      <c r="I215" s="36"/>
      <c r="J215" s="33"/>
      <c r="K215" s="34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2.75">
      <c r="A216" s="36"/>
      <c r="B216" s="36"/>
      <c r="C216" s="36"/>
      <c r="D216" s="37"/>
      <c r="E216" s="36"/>
      <c r="F216" s="36"/>
      <c r="G216" s="36"/>
      <c r="H216" s="36"/>
      <c r="I216" s="36"/>
      <c r="J216" s="33"/>
      <c r="K216" s="34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2.75">
      <c r="A217" s="36"/>
      <c r="B217" s="36"/>
      <c r="C217" s="36"/>
      <c r="D217" s="37"/>
      <c r="E217" s="36"/>
      <c r="F217" s="36"/>
      <c r="G217" s="36"/>
      <c r="H217" s="36"/>
      <c r="I217" s="36"/>
      <c r="J217" s="33"/>
      <c r="K217" s="34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2.75">
      <c r="A218" s="36"/>
      <c r="B218" s="36"/>
      <c r="C218" s="36"/>
      <c r="D218" s="37"/>
      <c r="E218" s="36"/>
      <c r="F218" s="36"/>
      <c r="G218" s="36"/>
      <c r="H218" s="36"/>
      <c r="I218" s="36"/>
      <c r="J218" s="33"/>
      <c r="K218" s="34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2.75">
      <c r="A219" s="36"/>
      <c r="B219" s="36"/>
      <c r="C219" s="36"/>
      <c r="D219" s="37"/>
      <c r="E219" s="36"/>
      <c r="F219" s="36"/>
      <c r="G219" s="36"/>
      <c r="H219" s="36"/>
      <c r="I219" s="36"/>
      <c r="J219" s="33"/>
      <c r="K219" s="34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2.75">
      <c r="A220" s="36"/>
      <c r="B220" s="36"/>
      <c r="C220" s="36"/>
      <c r="D220" s="37"/>
      <c r="E220" s="36"/>
      <c r="F220" s="36"/>
      <c r="G220" s="36"/>
      <c r="H220" s="36"/>
      <c r="I220" s="36"/>
      <c r="J220" s="33"/>
      <c r="K220" s="34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2.75">
      <c r="A221" s="36"/>
      <c r="B221" s="36"/>
      <c r="C221" s="36"/>
      <c r="D221" s="37"/>
      <c r="E221" s="36"/>
      <c r="F221" s="36"/>
      <c r="G221" s="36"/>
      <c r="H221" s="36"/>
      <c r="I221" s="36"/>
      <c r="J221" s="33"/>
      <c r="K221" s="34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2.75">
      <c r="A222" s="36"/>
      <c r="B222" s="36"/>
      <c r="C222" s="36"/>
      <c r="D222" s="37"/>
      <c r="E222" s="36"/>
      <c r="F222" s="36"/>
      <c r="G222" s="36"/>
      <c r="H222" s="36"/>
      <c r="I222" s="36"/>
      <c r="J222" s="33"/>
      <c r="K222" s="34"/>
      <c r="L222" s="36"/>
      <c r="M222" s="36"/>
      <c r="N222" s="36"/>
      <c r="O222" s="36"/>
      <c r="P222" s="36"/>
      <c r="Q222" s="36"/>
      <c r="R222" s="36"/>
      <c r="S222" s="36"/>
      <c r="T222" s="36"/>
    </row>
  </sheetData>
  <sheetProtection/>
  <mergeCells count="14">
    <mergeCell ref="R4:T4"/>
    <mergeCell ref="K4:K5"/>
    <mergeCell ref="L4:N4"/>
    <mergeCell ref="O4:Q4"/>
    <mergeCell ref="B2:T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75" right="0.17" top="0.21" bottom="0.17" header="0.18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voronina_av</dc:creator>
  <cp:keywords/>
  <dc:description/>
  <cp:lastModifiedBy>TENSOR</cp:lastModifiedBy>
  <cp:lastPrinted>2011-01-17T10:00:37Z</cp:lastPrinted>
  <dcterms:created xsi:type="dcterms:W3CDTF">2010-01-29T11:12:41Z</dcterms:created>
  <dcterms:modified xsi:type="dcterms:W3CDTF">2011-03-04T11:17:07Z</dcterms:modified>
  <cp:category/>
  <cp:version/>
  <cp:contentType/>
  <cp:contentStatus/>
</cp:coreProperties>
</file>